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3\0000454-2023 Manutencao Ar Condicionado Diversas Regiões\Documentos Contratação\Lote V\"/>
    </mc:Choice>
  </mc:AlternateContent>
  <bookViews>
    <workbookView xWindow="-120" yWindow="-120" windowWidth="20730" windowHeight="11310" tabRatio="533"/>
  </bookViews>
  <sheets>
    <sheet name="Planilha de Orçamento" sheetId="9" r:id="rId1"/>
    <sheet name="BDI" sheetId="10" r:id="rId2"/>
  </sheets>
  <definedNames>
    <definedName name="_xlnm._FilterDatabase" localSheetId="0" hidden="1">'Planilha de Orçamento'!$B$11:$IA$11</definedName>
    <definedName name="_xlnm.Print_Area" localSheetId="1">BDI!$A$1:$I$33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9" l="1"/>
  <c r="H52" i="9" s="1"/>
  <c r="G53" i="9"/>
  <c r="H53" i="9" s="1"/>
  <c r="G54" i="9"/>
  <c r="H54" i="9" s="1"/>
  <c r="G55" i="9"/>
  <c r="H55" i="9" s="1"/>
  <c r="G56" i="9"/>
  <c r="H56" i="9" s="1"/>
  <c r="G57" i="9"/>
  <c r="H57" i="9" s="1"/>
  <c r="G58" i="9"/>
  <c r="H58" i="9" s="1"/>
  <c r="G59" i="9"/>
  <c r="H59" i="9" s="1"/>
  <c r="G60" i="9"/>
  <c r="H60" i="9" s="1"/>
  <c r="G61" i="9"/>
  <c r="H61" i="9" s="1"/>
  <c r="G62" i="9"/>
  <c r="H62" i="9" s="1"/>
  <c r="G63" i="9"/>
  <c r="H63" i="9" s="1"/>
  <c r="G64" i="9"/>
  <c r="H64" i="9" s="1"/>
  <c r="D46" i="9"/>
  <c r="D43" i="9"/>
  <c r="D31" i="9" l="1"/>
  <c r="E66" i="9"/>
  <c r="F65" i="9"/>
  <c r="G51" i="9"/>
  <c r="H51" i="9" s="1"/>
  <c r="G50" i="9"/>
  <c r="H50" i="9" s="1"/>
  <c r="G49" i="9"/>
  <c r="H49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D65" i="9" l="1"/>
  <c r="G65" i="9"/>
  <c r="H65" i="9" l="1"/>
  <c r="D13" i="10" l="1"/>
  <c r="D21" i="10" s="1"/>
  <c r="H4" i="9" s="1"/>
  <c r="F66" i="9" l="1"/>
  <c r="G66" i="9"/>
  <c r="H66" i="9" l="1"/>
  <c r="H68" i="9" s="1"/>
</calcChain>
</file>

<file path=xl/sharedStrings.xml><?xml version="1.0" encoding="utf-8"?>
<sst xmlns="http://schemas.openxmlformats.org/spreadsheetml/2006/main" count="224" uniqueCount="172">
  <si>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</si>
  <si>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</si>
  <si>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</si>
  <si>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</si>
  <si>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</si>
  <si>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</si>
  <si>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</si>
  <si>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</si>
  <si>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</si>
  <si>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</si>
  <si>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</si>
  <si>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</si>
  <si>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</si>
  <si>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</si>
  <si>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</si>
  <si>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</si>
  <si>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</si>
  <si>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</si>
  <si>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</si>
  <si>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</si>
  <si>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</si>
  <si>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</si>
  <si>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</si>
  <si>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</si>
  <si>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</si>
  <si>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</si>
  <si>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</si>
  <si>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</si>
  <si>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</si>
  <si>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</si>
  <si>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</si>
  <si>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</si>
  <si>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</si>
  <si>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</si>
  <si>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</si>
  <si>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</si>
  <si>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</si>
  <si>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</si>
  <si>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</si>
  <si>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</si>
  <si>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</si>
  <si>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</si>
  <si>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TR</t>
  </si>
  <si>
    <t>PREÇO</t>
  </si>
  <si>
    <t>MENSAL</t>
  </si>
  <si>
    <t>ANUAL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</si>
  <si>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</si>
  <si>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</si>
  <si>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t>ITENS</t>
  </si>
  <si>
    <t>CUSTO TOTAL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</si>
  <si>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</si>
  <si>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</si>
  <si>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</si>
  <si>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</si>
  <si>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</si>
  <si>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</si>
  <si>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</si>
  <si>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</si>
  <si>
    <t>LOTE</t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</si>
  <si>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</t>
    </r>
  </si>
  <si>
    <t>PRESTAÇÃO DE SERVIÇOS DE MANUTENÇÃO PREVENTIVA E CORRETIVA EM CONDICIONADORES DE AR E EQUIPAMENTOS MECÂNICOS, COM FORNECIMENTO DE MATERIAIS - REGIÃO R07 - SERRA</t>
  </si>
  <si>
    <t>5.1.1</t>
  </si>
  <si>
    <t>5.1.2</t>
  </si>
  <si>
    <t>5.1.3</t>
  </si>
  <si>
    <t>5.1.4</t>
  </si>
  <si>
    <t>5.1.5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</si>
  <si>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</si>
  <si>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</si>
  <si>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</si>
  <si>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</si>
  <si>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</si>
  <si>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</si>
  <si>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</si>
  <si>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</si>
  <si>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</si>
  <si>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</si>
  <si>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</si>
  <si>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</si>
  <si>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</si>
  <si>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</si>
  <si>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</si>
  <si>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</si>
  <si>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</si>
  <si>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</si>
  <si>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</si>
  <si>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</si>
  <si>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</si>
  <si>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</si>
  <si>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</si>
  <si>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</si>
  <si>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</si>
  <si>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</si>
  <si>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</si>
  <si>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</si>
  <si>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</si>
  <si>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</si>
  <si>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5.1.37</t>
  </si>
  <si>
    <t>5.1.38</t>
  </si>
  <si>
    <t>5.1.39</t>
  </si>
  <si>
    <t>5.1.40</t>
  </si>
  <si>
    <t>5.1.41</t>
  </si>
  <si>
    <t>5.1.42</t>
  </si>
  <si>
    <t>5.1.43</t>
  </si>
  <si>
    <t>5.1.44</t>
  </si>
  <si>
    <t>ALFREDO CHAVES - Rua Alfredo Chaves, 782 - Caxias do Sul/RS - (54) 3027 8900</t>
  </si>
  <si>
    <t>ANA RECH - Av. Rio Branco, 2839 - Caxias do Sul/RS - (54) 3283 1299</t>
  </si>
  <si>
    <t>BAIRRO CRUZEIRO CAXIAS - Rua Luiz Michelon, 778 - Caxias do Sul/RS - (54) 3228 1561</t>
  </si>
  <si>
    <t>BENTO GONÇALVES - Rua Marechal Floriano, 114 - Bento Gonçalves/RS - (54) 2102 9300</t>
  </si>
  <si>
    <t>CAPUCHINHOS - Rua General Sampaio, 42 lj. 01 - Caxias do Sul/RS - (54) 3026 1944</t>
  </si>
  <si>
    <t>CARLOS BARBOSA - Rua Elisa Tramontina, 413 - Carlos Barbosa/RS - (54) 3461 1820</t>
  </si>
  <si>
    <t>CIDADE ALTA - Av. Osvaldo Aranha, 1107 - Bento Gonçalves/RS - (54) 3451 3944</t>
  </si>
  <si>
    <t>FARROUPILHA - Rua Cel. Pena de Moraes, 471 - Farroupilha/RS - (54) 2109 1551</t>
  </si>
  <si>
    <t>FAZENDA SOUZA CAXIAS - Rua Dante Marcucci, 5626 sl. 09 - Caxias do Sul/RS - (54) 3267 1141</t>
  </si>
  <si>
    <t>FELIZ - Rua Fernando Ferrari, 179 - Feliz/RS - (51) 3637 1777</t>
  </si>
  <si>
    <t>GARIBALDI - Av. Rio Branco, 203 - Garibaldi/RS - (54) 3464 7600</t>
  </si>
  <si>
    <t>NOVA PETRÓPOLIS - Rua Rui Barbosa, 476 - Nova Petrópolis/RS - (54) 3281 1357</t>
  </si>
  <si>
    <t>NOVA ROMA DO SUL - Rua Engenheiro Carlos Leopoldo, 840 - Nova Roma do Sul/RS - (54) 3294 1733</t>
  </si>
  <si>
    <t>NOVA VICENZA - Rua Veneto, 65 - Farroupilha/RS - (54) 3268 5953</t>
  </si>
  <si>
    <t>PICADA CAFÉ - Rua Vicente Prietto, 308 - Picada Café/RS - (54) 3285 1900</t>
  </si>
  <si>
    <t>PIO X - Rua Moreira Cezar, 1383 sl. 07 - Caxias do Sul/RS - (54) 3025 9100</t>
  </si>
  <si>
    <t>SÃO MARCOS - Av. Venâncio Aires, 1157 - São Marcos/RS - (54) 3291 1311</t>
  </si>
  <si>
    <t>SÃO ROQUE - Av. São Roque, 1341 - Bento Gonçalves/RS - (54) 3451 5855</t>
  </si>
  <si>
    <t>SÃO VENDELINO - Rua Conego Caspary, 07 sl. 1 - São Vendelino/RS - (51) 3639 1150</t>
  </si>
  <si>
    <t>VALE REAL - Rua Emancipação, 191 - Vale Real/RS - (51) 3637 7223</t>
  </si>
  <si>
    <t>BAIRRO EXPOSIÇÃO - Rua Dom José Baréa, 2028 - Caxias do Sul/RS - (54) 3222 7488</t>
  </si>
  <si>
    <t>GALÓPOLIS - Rua Hércules Galló, 76 sala 01 - Caxias do Sul/RS - (54) 3284 1388</t>
  </si>
  <si>
    <t>PA PM BOA VISTA SUL - Rua Emancipação, 2657 - Boa Vista do Sul/RS - (54) 3464 7698</t>
  </si>
  <si>
    <t>PA FORO CAXIAS SUL - Rua Dr. Montaury, 2107 - Caxias do Sul/RS - (54) 3026 4808</t>
  </si>
  <si>
    <t>PA CORONEL PILAR - Av. 25 de Julho, 345 - Coronel Pilar/RS - (54) 3464 7697</t>
  </si>
  <si>
    <t>PA PINTO BANDEIRA - Rua Sete de Setembro, 484 loja 01 - Pinto Bandeira/RS - (54) 3449 3040</t>
  </si>
  <si>
    <t>TOTAL DO SUBITEM 5.1</t>
  </si>
  <si>
    <t>TOTAL DO SUBITEM 5.1 COM BDI</t>
  </si>
  <si>
    <t>VALOR MÁXIMO A SER CONSUMIDO PELO CONTRATANTE, CONFORME NECESSIDADE PARA O ITEM 5.2</t>
  </si>
  <si>
    <t>VALOR TOTAL (SOMATÓRIO SUBITENS 5.1 E 5.2)</t>
  </si>
  <si>
    <t>CAMPESTRE DA SERRA - Rua Antônio Gozzi, 355 - Campestre da Serra/RS - (54) 3235 1033</t>
  </si>
  <si>
    <t xml:space="preserve">PORTEIRA RIO GRANDE - Av. Moreira Paz, 591 - Vacaria/RS - (54) 3511 3450 </t>
  </si>
  <si>
    <t>VACARIA - Rua Dr. Flores, 274 - Vacaria/RS - (54) 3908 2000</t>
  </si>
  <si>
    <t>PA PM MUITOS CAPÕES - Rua Dorival Roveda, 45 - Muitos Capões/RS - (54) 3612 2098</t>
  </si>
  <si>
    <t>BOM JESUS - Rua Borges de Medeiros, 473 - Bom Jesus/RS - (54) 3237 1399</t>
  </si>
  <si>
    <t>GRAMADO - Rua Madre Verônica, 113 - Gramado/RS - (54) 3286 1379</t>
  </si>
  <si>
    <t>PA VÁRZEA GRANDE - Rua 1 de Maio, 1300 - Gramado/RS - (54) 3295 5898</t>
  </si>
  <si>
    <t>CANELA - Praça João Correa, 10 - Canela/RS - (54) 3282 4155</t>
  </si>
  <si>
    <t>SÃO FRANCISCO DE PAULA - Av. Júlio de Castilhos, 461 - São Francisco de Paula/RS - (54) 3244 3048</t>
  </si>
  <si>
    <t>PA JAQUIRANA - Rua Vera Cruz, 473 - Jaquirana/RS - (54) 3253 1525</t>
  </si>
  <si>
    <t>CAMBARÁ DO SUL - Av. Getúlio Vargas, 1495 - Cambará do Sul/RS - (54) 3251 1154</t>
  </si>
  <si>
    <t>SAA UCS - Rua Francisco G. Vargas, 1130 - Caxias do Sul/RS</t>
  </si>
  <si>
    <t>5.1.45</t>
  </si>
  <si>
    <t>5.1.46</t>
  </si>
  <si>
    <t>5.1.47</t>
  </si>
  <si>
    <t>5.1.48</t>
  </si>
  <si>
    <t>5.1.49</t>
  </si>
  <si>
    <t>5.1.50</t>
  </si>
  <si>
    <t>5.1.51</t>
  </si>
  <si>
    <t>V</t>
  </si>
  <si>
    <t>CAXIAS DO SUL  - Rua Marquês do Herval, 1296  - Caxias do Sul/RS - (54) 3026 4900</t>
  </si>
  <si>
    <t>CAXIAS DO SUL (Anexo) - Rua Sinimbú, 1619 - Caxias do Sul/RS - (54) 3026 4900</t>
  </si>
  <si>
    <t>FLORES DA CUNHA - Av. 25 de Julho, 1629 - Flores da Cunha/RS - (54) 3292 2011</t>
  </si>
  <si>
    <t>NOSSA SRA DE LOURDES - Rua Sinumbú, 149 - Caxias do Sul/RS - (54) 3026 1833</t>
  </si>
  <si>
    <t>NOVA PÁDUA - Av. dos Imigrantes, 130 - Nova Pádua/RS - (54) 3296 1344</t>
  </si>
  <si>
    <t>PA SUBP. STA. L.PIAÍ - Rua Antônio Frizzo, 800 casa 01 - Caxias do Sul/RS - (54) 3266 1444</t>
  </si>
  <si>
    <t>PRAÇA DA BANDEIRA - Rua Sinimbú, 2308 - Caxias do Sul/RS - (54) 3223 7560</t>
  </si>
  <si>
    <t>SAA IGUATEMI CAXIAS - Rod. RS 122 KM 12,50 lj 102 - Caxias do Sul/RS</t>
  </si>
  <si>
    <t>SÃO JOSÉ DOS AUSENTES - Av. Ismenia Bat. Ribeiro Velho, 955 - São José dos Ausentes/RS - (54) 3234 1040</t>
  </si>
  <si>
    <t>SÃO PELEGRINO - Av. Júlio de Castilhos, 2859 - Caxias do Sul/RS - (54) 3026 2400</t>
  </si>
  <si>
    <t>SUPERINTENDÊNCIA REGIONAL SERRA - Rua Marquês do Herval, 1296  - Caxias do Sul/RS</t>
  </si>
  <si>
    <t>UCS - Rua Francisco Getúlio Vargas, 1130 - Caxias do Sul/RS - (54) 3212 6635</t>
  </si>
  <si>
    <t>VILLÁGIO IGUATEMI - Rua Therezinha Pauletti Sanvitto, 418 - Caxias do Sul/RS - (54) 3202 1077</t>
  </si>
  <si>
    <t>Não há obrigatoriedade, por parte do CONTRATANTE, de adquirir quantidades mínimas de materias/peças descritas nos subitens x.2 nos lotes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</si>
  <si>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Os subitens x.2.5 - Higienização da rede de dutos nos lotes (Tabela anexa com a composição de custos unitários de materiais e serviços especializados), também será contratado conforme demanda do CONTRATANTE. </t>
  </si>
  <si>
    <t>Processo nº 0000454/2023</t>
  </si>
  <si>
    <t>Enc. Sociais - SINAPI-RS DEZ/2022</t>
  </si>
  <si>
    <t>5.1.6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</si>
</sst>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0.00_);[Red]\(0.00\)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0" fontId="1" fillId="0" borderId="0"/>
    <xf numFmtId="44" fontId="26" fillId="0" borderId="0" applyFont="0" applyFill="0" applyBorder="0" applyAlignment="0" applyProtection="0"/>
  </cellStyleXfs>
  <cellXfs count="166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4" fontId="8" fillId="0" borderId="15" xfId="15" applyFont="1" applyFill="1" applyBorder="1" applyAlignment="1" applyProtection="1">
      <alignment vertical="center"/>
      <protection locked="0"/>
    </xf>
    <xf numFmtId="44" fontId="8" fillId="0" borderId="22" xfId="15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2" fontId="28" fillId="2" borderId="15" xfId="0" applyNumberFormat="1" applyFont="1" applyFill="1" applyBorder="1" applyAlignment="1" applyProtection="1">
      <alignment horizontal="center" vertical="center"/>
    </xf>
    <xf numFmtId="164" fontId="6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6" fillId="4" borderId="15" xfId="0" applyFont="1" applyFill="1" applyBorder="1" applyAlignment="1">
      <alignment horizontal="right" vertical="top" wrapText="1"/>
    </xf>
    <xf numFmtId="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164" fontId="8" fillId="4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16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7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32" xfId="15" applyFont="1" applyFill="1" applyBorder="1" applyAlignment="1" applyProtection="1">
      <alignment vertical="center"/>
    </xf>
    <xf numFmtId="44" fontId="8" fillId="0" borderId="32" xfId="15" applyFont="1" applyBorder="1" applyAlignment="1" applyProtection="1">
      <alignment vertical="center"/>
    </xf>
    <xf numFmtId="44" fontId="8" fillId="0" borderId="27" xfId="15" applyFont="1" applyBorder="1" applyAlignment="1" applyProtection="1">
      <alignment vertical="center"/>
    </xf>
    <xf numFmtId="44" fontId="8" fillId="0" borderId="27" xfId="15" applyFont="1" applyFill="1" applyBorder="1" applyAlignment="1" applyProtection="1">
      <alignment vertical="center"/>
    </xf>
    <xf numFmtId="164" fontId="8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7" xfId="0" applyNumberFormat="1" applyFont="1" applyFill="1" applyBorder="1" applyAlignment="1" applyProtection="1">
      <alignment horizontal="center" vertical="center" wrapText="1"/>
      <protection hidden="1"/>
    </xf>
    <xf numFmtId="164" fontId="8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 applyProtection="1">
      <alignment horizontal="center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5" borderId="15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/>
    </xf>
    <xf numFmtId="0" fontId="28" fillId="6" borderId="15" xfId="0" applyFont="1" applyFill="1" applyBorder="1" applyAlignment="1" applyProtection="1">
      <alignment horizontal="center" vertical="center"/>
    </xf>
    <xf numFmtId="0" fontId="28" fillId="0" borderId="15" xfId="0" applyFont="1" applyFill="1" applyBorder="1" applyAlignment="1" applyProtection="1">
      <alignment horizontal="center" vertical="center"/>
    </xf>
    <xf numFmtId="2" fontId="28" fillId="6" borderId="15" xfId="0" applyNumberFormat="1" applyFont="1" applyFill="1" applyBorder="1" applyAlignment="1" applyProtection="1">
      <alignment horizontal="center" vertical="center"/>
    </xf>
    <xf numFmtId="0" fontId="29" fillId="2" borderId="15" xfId="3" applyFont="1" applyFill="1" applyBorder="1" applyAlignment="1">
      <alignment horizontal="center" vertical="center"/>
    </xf>
    <xf numFmtId="2" fontId="28" fillId="0" borderId="15" xfId="0" applyNumberFormat="1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10" fontId="12" fillId="0" borderId="12" xfId="0" applyNumberFormat="1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166" fontId="28" fillId="6" borderId="15" xfId="15" applyNumberFormat="1" applyFont="1" applyFill="1" applyBorder="1" applyAlignment="1" applyProtection="1">
      <alignment horizontal="center" vertical="center"/>
    </xf>
    <xf numFmtId="2" fontId="28" fillId="2" borderId="15" xfId="15" applyNumberFormat="1" applyFont="1" applyFill="1" applyBorder="1" applyAlignment="1" applyProtection="1">
      <alignment horizontal="center" vertical="center"/>
    </xf>
    <xf numFmtId="166" fontId="28" fillId="0" borderId="15" xfId="15" applyNumberFormat="1" applyFont="1" applyBorder="1" applyAlignment="1" applyProtection="1">
      <alignment horizontal="center" vertical="center"/>
    </xf>
    <xf numFmtId="2" fontId="28" fillId="0" borderId="15" xfId="15" applyNumberFormat="1" applyFont="1" applyFill="1" applyBorder="1" applyAlignment="1" applyProtection="1">
      <alignment horizontal="center" vertical="center"/>
    </xf>
    <xf numFmtId="2" fontId="28" fillId="0" borderId="15" xfId="15" applyNumberFormat="1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0" fontId="11" fillId="0" borderId="12" xfId="0" applyFont="1" applyFill="1" applyBorder="1" applyAlignment="1" applyProtection="1">
      <alignment horizontal="right" vertical="center" wrapText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15" xfId="0" applyNumberFormat="1" applyFont="1" applyFill="1" applyBorder="1" applyAlignment="1" applyProtection="1">
      <alignment horizontal="right" vertical="center" wrapText="1"/>
    </xf>
    <xf numFmtId="1" fontId="6" fillId="4" borderId="27" xfId="0" applyNumberFormat="1" applyFont="1" applyFill="1" applyBorder="1" applyAlignment="1" applyProtection="1">
      <alignment horizontal="right" vertical="center" wrapText="1"/>
    </xf>
    <xf numFmtId="1" fontId="6" fillId="4" borderId="20" xfId="0" applyNumberFormat="1" applyFont="1" applyFill="1" applyBorder="1" applyAlignment="1" applyProtection="1">
      <alignment horizontal="right" vertical="center" wrapText="1"/>
    </xf>
    <xf numFmtId="1" fontId="6" fillId="4" borderId="34" xfId="0" applyNumberFormat="1" applyFont="1" applyFill="1" applyBorder="1" applyAlignment="1" applyProtection="1">
      <alignment horizontal="right" vertical="center" wrapText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1" fontId="6" fillId="4" borderId="18" xfId="0" applyNumberFormat="1" applyFont="1" applyFill="1" applyBorder="1" applyAlignment="1" applyProtection="1">
      <alignment horizontal="center" vertical="center" wrapText="1"/>
    </xf>
    <xf numFmtId="1" fontId="6" fillId="4" borderId="15" xfId="0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2" fontId="13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2" fontId="13" fillId="4" borderId="26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0" fontId="8" fillId="0" borderId="15" xfId="0" applyFont="1" applyBorder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left" vertical="top" wrapText="1"/>
      <protection hidden="1"/>
    </xf>
    <xf numFmtId="0" fontId="8" fillId="0" borderId="20" xfId="0" applyFont="1" applyBorder="1" applyAlignment="1" applyProtection="1">
      <alignment horizontal="left" vertical="top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0" fontId="6" fillId="2" borderId="37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1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64</xdr:row>
      <xdr:rowOff>0</xdr:rowOff>
    </xdr:from>
    <xdr:to>
      <xdr:col>2</xdr:col>
      <xdr:colOff>2143125</xdr:colOff>
      <xdr:row>65</xdr:row>
      <xdr:rowOff>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647128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64</xdr:row>
      <xdr:rowOff>0</xdr:rowOff>
    </xdr:from>
    <xdr:to>
      <xdr:col>2</xdr:col>
      <xdr:colOff>2143125</xdr:colOff>
      <xdr:row>65</xdr:row>
      <xdr:rowOff>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67150" y="647128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64</xdr:row>
      <xdr:rowOff>0</xdr:rowOff>
    </xdr:from>
    <xdr:to>
      <xdr:col>2</xdr:col>
      <xdr:colOff>2143125</xdr:colOff>
      <xdr:row>65</xdr:row>
      <xdr:rowOff>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67150" y="647128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65</xdr:row>
      <xdr:rowOff>0</xdr:rowOff>
    </xdr:from>
    <xdr:to>
      <xdr:col>2</xdr:col>
      <xdr:colOff>2143125</xdr:colOff>
      <xdr:row>66</xdr:row>
      <xdr:rowOff>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7150" y="649033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65</xdr:row>
      <xdr:rowOff>0</xdr:rowOff>
    </xdr:from>
    <xdr:to>
      <xdr:col>2</xdr:col>
      <xdr:colOff>2143125</xdr:colOff>
      <xdr:row>66</xdr:row>
      <xdr:rowOff>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867150" y="649033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65</xdr:row>
      <xdr:rowOff>0</xdr:rowOff>
    </xdr:from>
    <xdr:to>
      <xdr:col>2</xdr:col>
      <xdr:colOff>2143125</xdr:colOff>
      <xdr:row>66</xdr:row>
      <xdr:rowOff>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867150" y="649033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66</xdr:row>
      <xdr:rowOff>0</xdr:rowOff>
    </xdr:from>
    <xdr:to>
      <xdr:col>2</xdr:col>
      <xdr:colOff>2143125</xdr:colOff>
      <xdr:row>67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867150" y="650938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66</xdr:row>
      <xdr:rowOff>0</xdr:rowOff>
    </xdr:from>
    <xdr:to>
      <xdr:col>2</xdr:col>
      <xdr:colOff>2143125</xdr:colOff>
      <xdr:row>67</xdr:row>
      <xdr:rowOff>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867150" y="650938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66</xdr:row>
      <xdr:rowOff>0</xdr:rowOff>
    </xdr:from>
    <xdr:to>
      <xdr:col>2</xdr:col>
      <xdr:colOff>2143125</xdr:colOff>
      <xdr:row>67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867150" y="65093850"/>
          <a:ext cx="85725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67</xdr:row>
      <xdr:rowOff>0</xdr:rowOff>
    </xdr:from>
    <xdr:to>
      <xdr:col>2</xdr:col>
      <xdr:colOff>2143125</xdr:colOff>
      <xdr:row>68</xdr:row>
      <xdr:rowOff>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867150" y="652843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67</xdr:row>
      <xdr:rowOff>0</xdr:rowOff>
    </xdr:from>
    <xdr:to>
      <xdr:col>2</xdr:col>
      <xdr:colOff>2143125</xdr:colOff>
      <xdr:row>68</xdr:row>
      <xdr:rowOff>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867150" y="652843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67</xdr:row>
      <xdr:rowOff>0</xdr:rowOff>
    </xdr:from>
    <xdr:to>
      <xdr:col>2</xdr:col>
      <xdr:colOff>2143125</xdr:colOff>
      <xdr:row>68</xdr:row>
      <xdr:rowOff>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867150" y="652843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67</xdr:row>
      <xdr:rowOff>0</xdr:rowOff>
    </xdr:from>
    <xdr:to>
      <xdr:col>2</xdr:col>
      <xdr:colOff>2143125</xdr:colOff>
      <xdr:row>68</xdr:row>
      <xdr:rowOff>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867150" y="652843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67</xdr:row>
      <xdr:rowOff>0</xdr:rowOff>
    </xdr:from>
    <xdr:to>
      <xdr:col>2</xdr:col>
      <xdr:colOff>2143125</xdr:colOff>
      <xdr:row>68</xdr:row>
      <xdr:rowOff>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867150" y="652843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2057400</xdr:colOff>
      <xdr:row>67</xdr:row>
      <xdr:rowOff>0</xdr:rowOff>
    </xdr:from>
    <xdr:to>
      <xdr:col>2</xdr:col>
      <xdr:colOff>2143125</xdr:colOff>
      <xdr:row>68</xdr:row>
      <xdr:rowOff>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867150" y="6528435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73"/>
  <sheetViews>
    <sheetView showGridLines="0" tabSelected="1" showRuler="0" topLeftCell="A6" zoomScaleNormal="100" zoomScaleSheetLayoutView="90" zoomScalePageLayoutView="90" workbookViewId="0">
      <selection activeCell="H6" sqref="H6"/>
    </sheetView>
  </sheetViews>
  <sheetFormatPr defaultColWidth="11.42578125" defaultRowHeight="15" x14ac:dyDescent="0.2"/>
  <cols>
    <col min="1" max="1" width="11.42578125" style="6"/>
    <col min="2" max="2" width="15.7109375" style="13" customWidth="1"/>
    <col min="3" max="3" width="95" style="14" customWidth="1"/>
    <col min="4" max="4" width="9.7109375" style="15" customWidth="1"/>
    <col min="5" max="5" width="6.7109375" style="16" customWidth="1"/>
    <col min="6" max="6" width="14.7109375" style="17" customWidth="1"/>
    <col min="7" max="7" width="15.28515625" style="17" customWidth="1"/>
    <col min="8" max="8" width="17.42578125" style="17" customWidth="1"/>
    <col min="9" max="226" width="11.42578125" style="6" customWidth="1"/>
    <col min="227" max="227" width="56.28515625" style="6" customWidth="1"/>
    <col min="228" max="16384" width="11.42578125" style="6"/>
  </cols>
  <sheetData>
    <row r="1" spans="1:235" ht="15" customHeight="1" x14ac:dyDescent="0.2">
      <c r="A1" s="145" t="s">
        <v>9</v>
      </c>
      <c r="B1" s="145"/>
      <c r="C1" s="145"/>
      <c r="D1" s="145"/>
      <c r="E1" s="145"/>
      <c r="F1" s="145"/>
      <c r="G1" s="145"/>
      <c r="H1" s="145"/>
    </row>
    <row r="2" spans="1:235" ht="15" customHeight="1" x14ac:dyDescent="0.2">
      <c r="A2" s="145"/>
      <c r="B2" s="145"/>
      <c r="C2" s="145"/>
      <c r="D2" s="145"/>
      <c r="E2" s="145"/>
      <c r="F2" s="145"/>
      <c r="G2" s="145"/>
      <c r="H2" s="145"/>
    </row>
    <row r="3" spans="1:235" ht="30.75" customHeight="1" x14ac:dyDescent="0.2">
      <c r="A3" s="119" t="s">
        <v>59</v>
      </c>
      <c r="B3" s="119"/>
      <c r="C3" s="119"/>
      <c r="D3" s="119"/>
      <c r="E3" s="119"/>
      <c r="F3" s="149" t="s">
        <v>169</v>
      </c>
      <c r="G3" s="149"/>
      <c r="H3" s="149"/>
    </row>
    <row r="4" spans="1:235" ht="15" customHeight="1" x14ac:dyDescent="0.2">
      <c r="A4" s="109" t="s">
        <v>47</v>
      </c>
      <c r="B4" s="109"/>
      <c r="C4" s="109"/>
      <c r="D4" s="109"/>
      <c r="E4" s="109"/>
      <c r="F4" s="123" t="s">
        <v>8</v>
      </c>
      <c r="G4" s="123"/>
      <c r="H4" s="64">
        <f>BDI!D21</f>
        <v>0.25</v>
      </c>
    </row>
    <row r="5" spans="1:235" x14ac:dyDescent="0.2">
      <c r="A5" s="120" t="s">
        <v>56</v>
      </c>
      <c r="B5" s="120"/>
      <c r="C5" s="120"/>
      <c r="D5" s="120"/>
      <c r="E5" s="120"/>
      <c r="F5" s="124" t="s">
        <v>170</v>
      </c>
      <c r="G5" s="124"/>
      <c r="H5" s="112">
        <v>1.1276999999999999</v>
      </c>
    </row>
    <row r="6" spans="1:235" x14ac:dyDescent="0.2">
      <c r="A6" s="109" t="s">
        <v>57</v>
      </c>
      <c r="B6" s="109"/>
      <c r="C6" s="109"/>
      <c r="D6" s="109"/>
      <c r="E6" s="109"/>
      <c r="F6" s="123" t="s">
        <v>6</v>
      </c>
      <c r="G6" s="123"/>
      <c r="H6" s="65"/>
    </row>
    <row r="7" spans="1:235" s="8" customFormat="1" ht="30.75" customHeight="1" thickBot="1" x14ac:dyDescent="0.25">
      <c r="A7" s="127" t="s">
        <v>11</v>
      </c>
      <c r="B7" s="127"/>
      <c r="C7" s="127"/>
      <c r="D7" s="127"/>
      <c r="E7" s="127"/>
      <c r="F7" s="127"/>
      <c r="G7" s="127"/>
      <c r="H7" s="12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s="11" customFormat="1" ht="23.25" customHeight="1" x14ac:dyDescent="0.2">
      <c r="B8" s="66" t="s">
        <v>4</v>
      </c>
      <c r="C8" s="67"/>
      <c r="D8" s="66" t="s">
        <v>5</v>
      </c>
      <c r="E8" s="125"/>
      <c r="F8" s="125"/>
      <c r="G8" s="66" t="s">
        <v>7</v>
      </c>
      <c r="H8" s="113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9"/>
      <c r="AB8" s="9"/>
      <c r="AC8" s="9"/>
      <c r="AD8" s="10"/>
      <c r="AE8" s="9"/>
      <c r="AF8" s="9"/>
      <c r="AG8" s="9"/>
      <c r="AH8" s="9"/>
      <c r="AI8" s="9"/>
      <c r="AJ8" s="9"/>
      <c r="AK8" s="9"/>
      <c r="AL8" s="10"/>
      <c r="AM8" s="9"/>
      <c r="AN8" s="9"/>
      <c r="AO8" s="9"/>
      <c r="AP8" s="9"/>
      <c r="AQ8" s="9"/>
      <c r="AR8" s="9"/>
      <c r="AS8" s="9"/>
      <c r="AT8" s="10"/>
      <c r="AU8" s="9"/>
      <c r="AV8" s="9"/>
      <c r="AW8" s="9"/>
      <c r="AX8" s="9"/>
      <c r="AY8" s="9"/>
      <c r="AZ8" s="9"/>
      <c r="BA8" s="9"/>
      <c r="BB8" s="10"/>
      <c r="BC8" s="9"/>
      <c r="BD8" s="9"/>
      <c r="BE8" s="9"/>
      <c r="BF8" s="9"/>
      <c r="BG8" s="9"/>
      <c r="BH8" s="9"/>
      <c r="BI8" s="9"/>
      <c r="BJ8" s="10"/>
      <c r="BK8" s="9"/>
      <c r="BL8" s="9"/>
      <c r="BM8" s="9"/>
      <c r="BN8" s="9"/>
      <c r="BO8" s="9"/>
      <c r="BP8" s="9"/>
      <c r="BQ8" s="9"/>
      <c r="BR8" s="10"/>
      <c r="BS8" s="9"/>
      <c r="BT8" s="9"/>
      <c r="BU8" s="9"/>
      <c r="BV8" s="9"/>
      <c r="BW8" s="9"/>
      <c r="BX8" s="9"/>
      <c r="BY8" s="9"/>
      <c r="BZ8" s="10"/>
      <c r="CA8" s="9"/>
      <c r="CB8" s="9"/>
      <c r="CC8" s="9"/>
      <c r="CD8" s="9"/>
      <c r="CE8" s="9"/>
      <c r="CF8" s="9"/>
      <c r="CG8" s="9"/>
      <c r="CH8" s="10"/>
      <c r="CI8" s="9"/>
      <c r="CJ8" s="9"/>
      <c r="CK8" s="9"/>
      <c r="CL8" s="9"/>
      <c r="CM8" s="9"/>
      <c r="CN8" s="9"/>
      <c r="CO8" s="9"/>
      <c r="CP8" s="10"/>
      <c r="CQ8" s="9"/>
      <c r="CR8" s="9"/>
      <c r="CS8" s="9"/>
      <c r="CT8" s="9"/>
      <c r="CU8" s="9"/>
      <c r="CV8" s="9"/>
      <c r="CW8" s="9"/>
      <c r="CX8" s="10"/>
      <c r="CY8" s="9"/>
      <c r="CZ8" s="9"/>
      <c r="DA8" s="9"/>
      <c r="DB8" s="9"/>
      <c r="DC8" s="9"/>
      <c r="DD8" s="9"/>
      <c r="DE8" s="9"/>
      <c r="DF8" s="10"/>
      <c r="DG8" s="9"/>
      <c r="DH8" s="9"/>
      <c r="DI8" s="9"/>
      <c r="DJ8" s="9"/>
      <c r="DK8" s="9"/>
      <c r="DL8" s="9"/>
      <c r="DM8" s="9"/>
      <c r="DN8" s="10"/>
      <c r="DO8" s="9"/>
      <c r="DP8" s="9"/>
      <c r="DQ8" s="9"/>
      <c r="DR8" s="9"/>
      <c r="DS8" s="9"/>
      <c r="DT8" s="9"/>
      <c r="DU8" s="9"/>
      <c r="DV8" s="10"/>
      <c r="DW8" s="9"/>
      <c r="DX8" s="9"/>
      <c r="DY8" s="9"/>
      <c r="DZ8" s="9"/>
      <c r="EA8" s="9"/>
      <c r="EB8" s="9"/>
      <c r="EC8" s="9"/>
      <c r="ED8" s="10"/>
      <c r="EE8" s="9"/>
      <c r="EF8" s="9"/>
      <c r="EG8" s="9"/>
      <c r="EH8" s="9"/>
      <c r="EI8" s="9"/>
      <c r="EJ8" s="9"/>
      <c r="EK8" s="9"/>
      <c r="EL8" s="10"/>
      <c r="EM8" s="9"/>
      <c r="EN8" s="9"/>
      <c r="EO8" s="9"/>
      <c r="EP8" s="9"/>
      <c r="EQ8" s="9"/>
      <c r="ER8" s="9"/>
      <c r="ES8" s="9"/>
      <c r="ET8" s="10"/>
      <c r="EU8" s="9"/>
      <c r="EV8" s="9"/>
      <c r="EW8" s="9"/>
      <c r="EX8" s="9"/>
      <c r="EY8" s="9"/>
      <c r="EZ8" s="9"/>
      <c r="FA8" s="9"/>
      <c r="FB8" s="10"/>
      <c r="FC8" s="9"/>
      <c r="FD8" s="9"/>
      <c r="FE8" s="9"/>
      <c r="FF8" s="9"/>
      <c r="FG8" s="9"/>
      <c r="FH8" s="9"/>
      <c r="FI8" s="9"/>
      <c r="FJ8" s="10"/>
      <c r="FK8" s="9"/>
      <c r="FL8" s="9"/>
      <c r="FM8" s="9"/>
      <c r="FN8" s="9"/>
      <c r="FO8" s="9"/>
      <c r="FP8" s="9"/>
      <c r="FQ8" s="9"/>
      <c r="FR8" s="10"/>
      <c r="FS8" s="9"/>
      <c r="FT8" s="9"/>
      <c r="FU8" s="9"/>
      <c r="FV8" s="9"/>
      <c r="FW8" s="9"/>
      <c r="FX8" s="9"/>
      <c r="FY8" s="9"/>
      <c r="FZ8" s="10"/>
      <c r="GA8" s="9"/>
      <c r="GB8" s="9"/>
      <c r="GC8" s="9"/>
      <c r="GD8" s="9"/>
      <c r="GE8" s="9"/>
      <c r="GF8" s="9"/>
      <c r="GG8" s="9"/>
      <c r="GH8" s="10"/>
      <c r="GI8" s="9"/>
      <c r="GJ8" s="9"/>
      <c r="GK8" s="9"/>
      <c r="GL8" s="9"/>
      <c r="GM8" s="9"/>
      <c r="GN8" s="9"/>
      <c r="GO8" s="9"/>
      <c r="GP8" s="10"/>
      <c r="GQ8" s="9"/>
      <c r="GR8" s="9"/>
      <c r="GS8" s="9"/>
      <c r="GT8" s="9"/>
      <c r="GU8" s="9"/>
      <c r="GV8" s="9"/>
      <c r="GW8" s="9"/>
      <c r="GX8" s="10"/>
      <c r="GY8" s="9"/>
      <c r="GZ8" s="9"/>
      <c r="HA8" s="9"/>
      <c r="HB8" s="9"/>
      <c r="HC8" s="9"/>
      <c r="HD8" s="9"/>
      <c r="HE8" s="9"/>
      <c r="HF8" s="10"/>
      <c r="HG8" s="9"/>
      <c r="HH8" s="9"/>
      <c r="HI8" s="9"/>
      <c r="HJ8" s="9"/>
      <c r="HK8" s="9"/>
      <c r="HL8" s="9"/>
      <c r="HM8" s="9"/>
      <c r="HN8" s="10"/>
      <c r="HO8" s="9"/>
      <c r="HP8" s="9"/>
      <c r="HQ8" s="9"/>
      <c r="HR8" s="9"/>
      <c r="HS8" s="9"/>
      <c r="HT8" s="9"/>
      <c r="HU8" s="9"/>
      <c r="HV8" s="10"/>
      <c r="HW8" s="9"/>
      <c r="HX8" s="9"/>
      <c r="HY8" s="9"/>
      <c r="HZ8" s="9"/>
      <c r="IA8" s="9"/>
    </row>
    <row r="9" spans="1:235" s="11" customFormat="1" ht="26.25" customHeight="1" thickBot="1" x14ac:dyDescent="0.25">
      <c r="B9" s="68" t="s">
        <v>10</v>
      </c>
      <c r="C9" s="69"/>
      <c r="D9" s="68" t="s">
        <v>3</v>
      </c>
      <c r="E9" s="126"/>
      <c r="F9" s="126"/>
      <c r="G9" s="126"/>
      <c r="H9" s="126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  <c r="Z9" s="10"/>
      <c r="AA9" s="10"/>
      <c r="AB9" s="9"/>
      <c r="AC9" s="9"/>
      <c r="AD9" s="10"/>
      <c r="AE9" s="10"/>
      <c r="AF9" s="9"/>
      <c r="AG9" s="9"/>
      <c r="AH9" s="10"/>
      <c r="AI9" s="10"/>
      <c r="AJ9" s="9"/>
      <c r="AK9" s="9"/>
      <c r="AL9" s="10"/>
      <c r="AM9" s="10"/>
      <c r="AN9" s="9"/>
      <c r="AO9" s="9"/>
      <c r="AP9" s="10"/>
      <c r="AQ9" s="10"/>
      <c r="AR9" s="9"/>
      <c r="AS9" s="9"/>
      <c r="AT9" s="10"/>
      <c r="AU9" s="10"/>
      <c r="AV9" s="9"/>
      <c r="AW9" s="9"/>
      <c r="AX9" s="10"/>
      <c r="AY9" s="10"/>
      <c r="AZ9" s="9"/>
      <c r="BA9" s="9"/>
      <c r="BB9" s="10"/>
      <c r="BC9" s="10"/>
      <c r="BD9" s="9"/>
      <c r="BE9" s="9"/>
      <c r="BF9" s="10"/>
      <c r="BG9" s="10"/>
      <c r="BH9" s="9"/>
      <c r="BI9" s="9"/>
      <c r="BJ9" s="10"/>
      <c r="BK9" s="10"/>
      <c r="BL9" s="9"/>
      <c r="BM9" s="9"/>
      <c r="BN9" s="10"/>
      <c r="BO9" s="10"/>
      <c r="BP9" s="9"/>
      <c r="BQ9" s="9"/>
      <c r="BR9" s="10"/>
      <c r="BS9" s="10"/>
      <c r="BT9" s="9"/>
      <c r="BU9" s="9"/>
      <c r="BV9" s="10"/>
      <c r="BW9" s="10"/>
      <c r="BX9" s="9"/>
      <c r="BY9" s="9"/>
      <c r="BZ9" s="10"/>
      <c r="CA9" s="10"/>
      <c r="CB9" s="9"/>
      <c r="CC9" s="9"/>
      <c r="CD9" s="10"/>
      <c r="CE9" s="10"/>
      <c r="CF9" s="9"/>
      <c r="CG9" s="9"/>
      <c r="CH9" s="10"/>
      <c r="CI9" s="10"/>
      <c r="CJ9" s="9"/>
      <c r="CK9" s="9"/>
      <c r="CL9" s="10"/>
      <c r="CM9" s="10"/>
      <c r="CN9" s="9"/>
      <c r="CO9" s="9"/>
      <c r="CP9" s="10"/>
      <c r="CQ9" s="10"/>
      <c r="CR9" s="9"/>
      <c r="CS9" s="9"/>
      <c r="CT9" s="10"/>
      <c r="CU9" s="10"/>
      <c r="CV9" s="9"/>
      <c r="CW9" s="9"/>
      <c r="CX9" s="10"/>
      <c r="CY9" s="10"/>
      <c r="CZ9" s="9"/>
      <c r="DA9" s="9"/>
      <c r="DB9" s="10"/>
      <c r="DC9" s="10"/>
      <c r="DD9" s="9"/>
      <c r="DE9" s="9"/>
      <c r="DF9" s="10"/>
      <c r="DG9" s="10"/>
      <c r="DH9" s="9"/>
      <c r="DI9" s="9"/>
      <c r="DJ9" s="10"/>
      <c r="DK9" s="10"/>
      <c r="DL9" s="9"/>
      <c r="DM9" s="9"/>
      <c r="DN9" s="10"/>
      <c r="DO9" s="10"/>
      <c r="DP9" s="9"/>
      <c r="DQ9" s="9"/>
      <c r="DR9" s="10"/>
      <c r="DS9" s="10"/>
      <c r="DT9" s="9"/>
      <c r="DU9" s="9"/>
      <c r="DV9" s="10"/>
      <c r="DW9" s="10"/>
      <c r="DX9" s="9"/>
      <c r="DY9" s="9"/>
      <c r="DZ9" s="10"/>
      <c r="EA9" s="10"/>
      <c r="EB9" s="9"/>
      <c r="EC9" s="9"/>
      <c r="ED9" s="10"/>
      <c r="EE9" s="10"/>
      <c r="EF9" s="9"/>
      <c r="EG9" s="9"/>
      <c r="EH9" s="10"/>
      <c r="EI9" s="10"/>
      <c r="EJ9" s="9"/>
      <c r="EK9" s="9"/>
      <c r="EL9" s="10"/>
      <c r="EM9" s="10"/>
      <c r="EN9" s="9"/>
      <c r="EO9" s="9"/>
      <c r="EP9" s="10"/>
      <c r="EQ9" s="10"/>
      <c r="ER9" s="9"/>
      <c r="ES9" s="9"/>
      <c r="ET9" s="10"/>
      <c r="EU9" s="10"/>
      <c r="EV9" s="9"/>
      <c r="EW9" s="9"/>
      <c r="EX9" s="10"/>
      <c r="EY9" s="10"/>
      <c r="EZ9" s="9"/>
      <c r="FA9" s="9"/>
      <c r="FB9" s="10"/>
      <c r="FC9" s="10"/>
      <c r="FD9" s="9"/>
      <c r="FE9" s="9"/>
      <c r="FF9" s="10"/>
      <c r="FG9" s="10"/>
      <c r="FH9" s="9"/>
      <c r="FI9" s="9"/>
      <c r="FJ9" s="10"/>
      <c r="FK9" s="10"/>
      <c r="FL9" s="9"/>
      <c r="FM9" s="9"/>
      <c r="FN9" s="10"/>
      <c r="FO9" s="10"/>
      <c r="FP9" s="9"/>
      <c r="FQ9" s="9"/>
      <c r="FR9" s="10"/>
      <c r="FS9" s="10"/>
      <c r="FT9" s="9"/>
      <c r="FU9" s="9"/>
      <c r="FV9" s="10"/>
      <c r="FW9" s="10"/>
      <c r="FX9" s="9"/>
      <c r="FY9" s="9"/>
      <c r="FZ9" s="10"/>
      <c r="GA9" s="10"/>
      <c r="GB9" s="9"/>
      <c r="GC9" s="9"/>
      <c r="GD9" s="10"/>
      <c r="GE9" s="10"/>
      <c r="GF9" s="9"/>
      <c r="GG9" s="9"/>
      <c r="GH9" s="10"/>
      <c r="GI9" s="10"/>
      <c r="GJ9" s="9"/>
      <c r="GK9" s="9"/>
      <c r="GL9" s="10"/>
      <c r="GM9" s="10"/>
      <c r="GN9" s="9"/>
      <c r="GO9" s="9"/>
      <c r="GP9" s="10"/>
      <c r="GQ9" s="10"/>
      <c r="GR9" s="9"/>
      <c r="GS9" s="9"/>
      <c r="GT9" s="10"/>
      <c r="GU9" s="10"/>
      <c r="GV9" s="9"/>
      <c r="GW9" s="9"/>
      <c r="GX9" s="10"/>
      <c r="GY9" s="10"/>
      <c r="GZ9" s="9"/>
      <c r="HA9" s="9"/>
      <c r="HB9" s="10"/>
      <c r="HC9" s="10"/>
      <c r="HD9" s="9"/>
      <c r="HE9" s="9"/>
      <c r="HF9" s="10"/>
      <c r="HG9" s="10"/>
      <c r="HH9" s="9"/>
      <c r="HI9" s="9"/>
      <c r="HJ9" s="10"/>
      <c r="HK9" s="10"/>
      <c r="HL9" s="9"/>
      <c r="HM9" s="9"/>
      <c r="HN9" s="10"/>
      <c r="HO9" s="10"/>
      <c r="HP9" s="9"/>
      <c r="HQ9" s="9"/>
      <c r="HR9" s="10"/>
      <c r="HS9" s="10"/>
      <c r="HT9" s="9"/>
      <c r="HU9" s="9"/>
      <c r="HV9" s="10"/>
      <c r="HW9" s="10"/>
      <c r="HX9" s="9"/>
      <c r="HY9" s="9"/>
      <c r="HZ9" s="10"/>
      <c r="IA9" s="10"/>
    </row>
    <row r="10" spans="1:235" s="8" customFormat="1" ht="15.75" thickBot="1" x14ac:dyDescent="0.25">
      <c r="A10" s="121" t="s">
        <v>58</v>
      </c>
      <c r="B10" s="72"/>
      <c r="C10" s="128" t="s">
        <v>12</v>
      </c>
      <c r="D10" s="128"/>
      <c r="E10" s="128"/>
      <c r="F10" s="128"/>
      <c r="G10" s="128"/>
      <c r="H10" s="128"/>
      <c r="I10" s="7"/>
      <c r="J10" s="12"/>
      <c r="K10" s="12"/>
      <c r="L10" s="7"/>
      <c r="M10" s="7"/>
      <c r="N10" s="12"/>
      <c r="O10" s="12"/>
      <c r="P10" s="7"/>
      <c r="Q10" s="7"/>
      <c r="R10" s="12"/>
      <c r="S10" s="12"/>
      <c r="T10" s="7"/>
      <c r="U10" s="7"/>
      <c r="V10" s="12"/>
      <c r="W10" s="12"/>
      <c r="X10" s="7"/>
      <c r="Y10" s="7"/>
      <c r="Z10" s="12"/>
      <c r="AA10" s="12"/>
      <c r="AB10" s="7"/>
      <c r="AC10" s="7"/>
      <c r="AD10" s="12"/>
      <c r="AE10" s="12"/>
      <c r="AF10" s="7"/>
      <c r="AG10" s="7"/>
      <c r="AH10" s="12"/>
      <c r="AI10" s="12"/>
      <c r="AJ10" s="7"/>
      <c r="AK10" s="7"/>
      <c r="AL10" s="12"/>
      <c r="AM10" s="12"/>
      <c r="AN10" s="7"/>
      <c r="AO10" s="7"/>
      <c r="AP10" s="12"/>
      <c r="AQ10" s="12"/>
      <c r="AR10" s="7"/>
      <c r="AS10" s="7"/>
      <c r="AT10" s="12"/>
      <c r="AU10" s="12"/>
      <c r="AV10" s="7"/>
      <c r="AW10" s="7"/>
      <c r="AX10" s="12"/>
      <c r="AY10" s="12"/>
      <c r="AZ10" s="7"/>
      <c r="BA10" s="7"/>
      <c r="BB10" s="12"/>
      <c r="BC10" s="12"/>
      <c r="BD10" s="7"/>
      <c r="BE10" s="7"/>
      <c r="BF10" s="12"/>
      <c r="BG10" s="12"/>
      <c r="BH10" s="7"/>
      <c r="BI10" s="7"/>
      <c r="BJ10" s="12"/>
      <c r="BK10" s="12"/>
      <c r="BL10" s="7"/>
      <c r="BM10" s="7"/>
      <c r="BN10" s="12"/>
      <c r="BO10" s="12"/>
      <c r="BP10" s="7"/>
      <c r="BQ10" s="7"/>
      <c r="BR10" s="12"/>
      <c r="BS10" s="12"/>
      <c r="BT10" s="7"/>
      <c r="BU10" s="7"/>
      <c r="BV10" s="12"/>
      <c r="BW10" s="12"/>
      <c r="BX10" s="7"/>
      <c r="BY10" s="7"/>
      <c r="BZ10" s="12"/>
      <c r="CA10" s="12"/>
      <c r="CB10" s="7"/>
      <c r="CC10" s="7"/>
      <c r="CD10" s="12"/>
      <c r="CE10" s="12"/>
      <c r="CF10" s="7"/>
      <c r="CG10" s="7"/>
      <c r="CH10" s="12"/>
      <c r="CI10" s="12"/>
      <c r="CJ10" s="7"/>
      <c r="CK10" s="7"/>
      <c r="CL10" s="12"/>
      <c r="CM10" s="12"/>
      <c r="CN10" s="7"/>
      <c r="CO10" s="7"/>
      <c r="CP10" s="12"/>
      <c r="CQ10" s="12"/>
      <c r="CR10" s="7"/>
      <c r="CS10" s="7"/>
      <c r="CT10" s="12"/>
      <c r="CU10" s="12"/>
      <c r="CV10" s="7"/>
      <c r="CW10" s="7"/>
      <c r="CX10" s="12"/>
      <c r="CY10" s="12"/>
      <c r="CZ10" s="7"/>
      <c r="DA10" s="7"/>
      <c r="DB10" s="12"/>
      <c r="DC10" s="12"/>
      <c r="DD10" s="7"/>
      <c r="DE10" s="7"/>
      <c r="DF10" s="12"/>
      <c r="DG10" s="12"/>
      <c r="DH10" s="7"/>
      <c r="DI10" s="7"/>
      <c r="DJ10" s="12"/>
      <c r="DK10" s="12"/>
      <c r="DL10" s="7"/>
      <c r="DM10" s="7"/>
      <c r="DN10" s="12"/>
      <c r="DO10" s="12"/>
      <c r="DP10" s="7"/>
      <c r="DQ10" s="7"/>
      <c r="DR10" s="12"/>
      <c r="DS10" s="12"/>
      <c r="DT10" s="7"/>
      <c r="DU10" s="7"/>
      <c r="DV10" s="12"/>
      <c r="DW10" s="12"/>
      <c r="DX10" s="7"/>
      <c r="DY10" s="7"/>
      <c r="DZ10" s="12"/>
      <c r="EA10" s="12"/>
      <c r="EB10" s="7"/>
      <c r="EC10" s="7"/>
      <c r="ED10" s="12"/>
      <c r="EE10" s="12"/>
      <c r="EF10" s="7"/>
      <c r="EG10" s="7"/>
      <c r="EH10" s="12"/>
      <c r="EI10" s="12"/>
      <c r="EJ10" s="7"/>
      <c r="EK10" s="7"/>
      <c r="EL10" s="12"/>
      <c r="EM10" s="12"/>
      <c r="EN10" s="7"/>
      <c r="EO10" s="7"/>
      <c r="EP10" s="12"/>
      <c r="EQ10" s="12"/>
      <c r="ER10" s="7"/>
      <c r="ES10" s="7"/>
      <c r="ET10" s="12"/>
      <c r="EU10" s="12"/>
      <c r="EV10" s="7"/>
      <c r="EW10" s="7"/>
      <c r="EX10" s="12"/>
      <c r="EY10" s="12"/>
      <c r="EZ10" s="7"/>
      <c r="FA10" s="7"/>
      <c r="FB10" s="12"/>
      <c r="FC10" s="12"/>
      <c r="FD10" s="7"/>
      <c r="FE10" s="7"/>
      <c r="FF10" s="12"/>
      <c r="FG10" s="12"/>
      <c r="FH10" s="7"/>
      <c r="FI10" s="7"/>
      <c r="FJ10" s="12"/>
      <c r="FK10" s="12"/>
      <c r="FL10" s="7"/>
      <c r="FM10" s="7"/>
      <c r="FN10" s="12"/>
      <c r="FO10" s="12"/>
      <c r="FP10" s="7"/>
      <c r="FQ10" s="7"/>
      <c r="FR10" s="12"/>
      <c r="FS10" s="12"/>
      <c r="FT10" s="7"/>
      <c r="FU10" s="7"/>
      <c r="FV10" s="12"/>
      <c r="FW10" s="12"/>
      <c r="FX10" s="7"/>
      <c r="FY10" s="7"/>
      <c r="FZ10" s="12"/>
      <c r="GA10" s="12"/>
      <c r="GB10" s="7"/>
      <c r="GC10" s="7"/>
      <c r="GD10" s="12"/>
      <c r="GE10" s="12"/>
      <c r="GF10" s="7"/>
      <c r="GG10" s="7"/>
      <c r="GH10" s="12"/>
      <c r="GI10" s="12"/>
      <c r="GJ10" s="7"/>
      <c r="GK10" s="7"/>
      <c r="GL10" s="12"/>
      <c r="GM10" s="12"/>
      <c r="GN10" s="7"/>
      <c r="GO10" s="7"/>
      <c r="GP10" s="12"/>
      <c r="GQ10" s="12"/>
      <c r="GR10" s="7"/>
      <c r="GS10" s="7"/>
      <c r="GT10" s="12"/>
      <c r="GU10" s="12"/>
      <c r="GV10" s="7"/>
      <c r="GW10" s="7"/>
      <c r="GX10" s="12"/>
      <c r="GY10" s="12"/>
      <c r="GZ10" s="7"/>
      <c r="HA10" s="7"/>
      <c r="HB10" s="12"/>
      <c r="HC10" s="12"/>
      <c r="HD10" s="7"/>
      <c r="HE10" s="7"/>
      <c r="HF10" s="12"/>
      <c r="HG10" s="12"/>
      <c r="HH10" s="7"/>
      <c r="HI10" s="7"/>
      <c r="HJ10" s="12"/>
      <c r="HK10" s="12"/>
      <c r="HL10" s="7"/>
      <c r="HM10" s="7"/>
      <c r="HN10" s="12"/>
      <c r="HO10" s="12"/>
      <c r="HP10" s="7"/>
      <c r="HQ10" s="7"/>
      <c r="HR10" s="12"/>
      <c r="HS10" s="12"/>
      <c r="HT10" s="7"/>
      <c r="HU10" s="7"/>
      <c r="HV10" s="12"/>
      <c r="HW10" s="12"/>
      <c r="HX10" s="7"/>
      <c r="HY10" s="7"/>
      <c r="HZ10" s="12"/>
      <c r="IA10" s="12"/>
    </row>
    <row r="11" spans="1:235" s="74" customFormat="1" ht="25.5" customHeight="1" thickBot="1" x14ac:dyDescent="0.25">
      <c r="A11" s="122"/>
      <c r="B11" s="73" t="s">
        <v>48</v>
      </c>
      <c r="C11" s="127" t="s">
        <v>0</v>
      </c>
      <c r="D11" s="127"/>
      <c r="E11" s="127"/>
      <c r="F11" s="129" t="s">
        <v>43</v>
      </c>
      <c r="G11" s="129"/>
      <c r="H11" s="129"/>
    </row>
    <row r="12" spans="1:235" x14ac:dyDescent="0.2">
      <c r="A12" s="134" t="s">
        <v>153</v>
      </c>
      <c r="B12" s="137" t="s">
        <v>19</v>
      </c>
      <c r="C12" s="139" t="s">
        <v>60</v>
      </c>
      <c r="D12" s="141" t="s">
        <v>1</v>
      </c>
      <c r="E12" s="143" t="s">
        <v>2</v>
      </c>
      <c r="F12" s="141" t="s">
        <v>46</v>
      </c>
      <c r="G12" s="146"/>
      <c r="H12" s="147" t="s">
        <v>49</v>
      </c>
    </row>
    <row r="13" spans="1:235" x14ac:dyDescent="0.2">
      <c r="A13" s="135"/>
      <c r="B13" s="138"/>
      <c r="C13" s="140"/>
      <c r="D13" s="142"/>
      <c r="E13" s="144"/>
      <c r="F13" s="101" t="s">
        <v>44</v>
      </c>
      <c r="G13" s="89" t="s">
        <v>45</v>
      </c>
      <c r="H13" s="148"/>
    </row>
    <row r="14" spans="1:235" x14ac:dyDescent="0.2">
      <c r="A14" s="135"/>
      <c r="B14" s="76" t="s">
        <v>61</v>
      </c>
      <c r="C14" s="102" t="s">
        <v>104</v>
      </c>
      <c r="D14" s="114">
        <v>32</v>
      </c>
      <c r="E14" s="103" t="s">
        <v>42</v>
      </c>
      <c r="F14" s="71"/>
      <c r="G14" s="90">
        <f t="shared" ref="G14:G64" si="0">F14*12</f>
        <v>0</v>
      </c>
      <c r="H14" s="81">
        <f>G14</f>
        <v>0</v>
      </c>
    </row>
    <row r="15" spans="1:235" x14ac:dyDescent="0.2">
      <c r="A15" s="135"/>
      <c r="B15" s="77" t="s">
        <v>62</v>
      </c>
      <c r="C15" s="102" t="s">
        <v>105</v>
      </c>
      <c r="D15" s="114">
        <v>27.5</v>
      </c>
      <c r="E15" s="103" t="s">
        <v>42</v>
      </c>
      <c r="F15" s="71"/>
      <c r="G15" s="91">
        <f t="shared" si="0"/>
        <v>0</v>
      </c>
      <c r="H15" s="81">
        <f>G15</f>
        <v>0</v>
      </c>
    </row>
    <row r="16" spans="1:235" x14ac:dyDescent="0.2">
      <c r="A16" s="135"/>
      <c r="B16" s="76" t="s">
        <v>63</v>
      </c>
      <c r="C16" s="102" t="s">
        <v>106</v>
      </c>
      <c r="D16" s="114">
        <v>20</v>
      </c>
      <c r="E16" s="103" t="s">
        <v>42</v>
      </c>
      <c r="F16" s="71"/>
      <c r="G16" s="91">
        <f t="shared" si="0"/>
        <v>0</v>
      </c>
      <c r="H16" s="81">
        <f t="shared" ref="H16:H64" si="1">G16</f>
        <v>0</v>
      </c>
    </row>
    <row r="17" spans="1:8" x14ac:dyDescent="0.2">
      <c r="A17" s="135"/>
      <c r="B17" s="77" t="s">
        <v>64</v>
      </c>
      <c r="C17" s="102" t="s">
        <v>124</v>
      </c>
      <c r="D17" s="114">
        <v>14.56</v>
      </c>
      <c r="E17" s="103" t="s">
        <v>42</v>
      </c>
      <c r="F17" s="70"/>
      <c r="G17" s="92">
        <f t="shared" si="0"/>
        <v>0</v>
      </c>
      <c r="H17" s="81">
        <f t="shared" si="1"/>
        <v>0</v>
      </c>
    </row>
    <row r="18" spans="1:8" x14ac:dyDescent="0.2">
      <c r="A18" s="135"/>
      <c r="B18" s="76" t="s">
        <v>65</v>
      </c>
      <c r="C18" s="102" t="s">
        <v>107</v>
      </c>
      <c r="D18" s="114">
        <v>50</v>
      </c>
      <c r="E18" s="103" t="s">
        <v>42</v>
      </c>
      <c r="F18" s="70"/>
      <c r="G18" s="92">
        <f t="shared" si="0"/>
        <v>0</v>
      </c>
      <c r="H18" s="75">
        <f t="shared" si="1"/>
        <v>0</v>
      </c>
    </row>
    <row r="19" spans="1:8" x14ac:dyDescent="0.2">
      <c r="A19" s="135"/>
      <c r="B19" s="77" t="s">
        <v>171</v>
      </c>
      <c r="C19" s="79" t="s">
        <v>138</v>
      </c>
      <c r="D19" s="115">
        <v>22.5</v>
      </c>
      <c r="E19" s="103" t="s">
        <v>42</v>
      </c>
      <c r="F19" s="70"/>
      <c r="G19" s="92">
        <f t="shared" si="0"/>
        <v>0</v>
      </c>
      <c r="H19" s="75">
        <f t="shared" si="1"/>
        <v>0</v>
      </c>
    </row>
    <row r="20" spans="1:8" x14ac:dyDescent="0.2">
      <c r="A20" s="135"/>
      <c r="B20" s="76" t="s">
        <v>66</v>
      </c>
      <c r="C20" s="79" t="s">
        <v>144</v>
      </c>
      <c r="D20" s="115">
        <v>15</v>
      </c>
      <c r="E20" s="103" t="s">
        <v>42</v>
      </c>
      <c r="F20" s="70"/>
      <c r="G20" s="93">
        <f t="shared" si="0"/>
        <v>0</v>
      </c>
      <c r="H20" s="75">
        <f t="shared" si="1"/>
        <v>0</v>
      </c>
    </row>
    <row r="21" spans="1:8" x14ac:dyDescent="0.2">
      <c r="A21" s="135"/>
      <c r="B21" s="77" t="s">
        <v>67</v>
      </c>
      <c r="C21" s="79" t="s">
        <v>134</v>
      </c>
      <c r="D21" s="115">
        <v>6</v>
      </c>
      <c r="E21" s="103" t="s">
        <v>42</v>
      </c>
      <c r="F21" s="70"/>
      <c r="G21" s="92">
        <f t="shared" si="0"/>
        <v>0</v>
      </c>
      <c r="H21" s="75">
        <f t="shared" si="1"/>
        <v>0</v>
      </c>
    </row>
    <row r="22" spans="1:8" x14ac:dyDescent="0.2">
      <c r="A22" s="135"/>
      <c r="B22" s="76" t="s">
        <v>68</v>
      </c>
      <c r="C22" s="79" t="s">
        <v>141</v>
      </c>
      <c r="D22" s="115">
        <v>40</v>
      </c>
      <c r="E22" s="103" t="s">
        <v>42</v>
      </c>
      <c r="F22" s="70"/>
      <c r="G22" s="92">
        <f t="shared" si="0"/>
        <v>0</v>
      </c>
      <c r="H22" s="75">
        <f t="shared" si="1"/>
        <v>0</v>
      </c>
    </row>
    <row r="23" spans="1:8" x14ac:dyDescent="0.2">
      <c r="A23" s="135"/>
      <c r="B23" s="77" t="s">
        <v>69</v>
      </c>
      <c r="C23" s="102" t="s">
        <v>108</v>
      </c>
      <c r="D23" s="114">
        <v>35</v>
      </c>
      <c r="E23" s="103" t="s">
        <v>42</v>
      </c>
      <c r="F23" s="70"/>
      <c r="G23" s="92">
        <f t="shared" si="0"/>
        <v>0</v>
      </c>
      <c r="H23" s="75">
        <f t="shared" si="1"/>
        <v>0</v>
      </c>
    </row>
    <row r="24" spans="1:8" x14ac:dyDescent="0.2">
      <c r="A24" s="135"/>
      <c r="B24" s="76" t="s">
        <v>70</v>
      </c>
      <c r="C24" s="102" t="s">
        <v>109</v>
      </c>
      <c r="D24" s="114">
        <v>35</v>
      </c>
      <c r="E24" s="103" t="s">
        <v>42</v>
      </c>
      <c r="F24" s="70"/>
      <c r="G24" s="92">
        <f t="shared" si="0"/>
        <v>0</v>
      </c>
      <c r="H24" s="75">
        <f t="shared" si="1"/>
        <v>0</v>
      </c>
    </row>
    <row r="25" spans="1:8" x14ac:dyDescent="0.2">
      <c r="A25" s="135"/>
      <c r="B25" s="77" t="s">
        <v>71</v>
      </c>
      <c r="C25" s="102" t="s">
        <v>154</v>
      </c>
      <c r="D25" s="114">
        <v>80.5</v>
      </c>
      <c r="E25" s="103" t="s">
        <v>42</v>
      </c>
      <c r="F25" s="70"/>
      <c r="G25" s="92">
        <f t="shared" si="0"/>
        <v>0</v>
      </c>
      <c r="H25" s="75">
        <f t="shared" si="1"/>
        <v>0</v>
      </c>
    </row>
    <row r="26" spans="1:8" x14ac:dyDescent="0.2">
      <c r="A26" s="135"/>
      <c r="B26" s="76" t="s">
        <v>72</v>
      </c>
      <c r="C26" s="102" t="s">
        <v>155</v>
      </c>
      <c r="D26" s="114">
        <v>41.25</v>
      </c>
      <c r="E26" s="103" t="s">
        <v>42</v>
      </c>
      <c r="F26" s="70"/>
      <c r="G26" s="92">
        <f t="shared" si="0"/>
        <v>0</v>
      </c>
      <c r="H26" s="75">
        <f t="shared" si="1"/>
        <v>0</v>
      </c>
    </row>
    <row r="27" spans="1:8" x14ac:dyDescent="0.2">
      <c r="A27" s="135"/>
      <c r="B27" s="77" t="s">
        <v>73</v>
      </c>
      <c r="C27" s="102" t="s">
        <v>110</v>
      </c>
      <c r="D27" s="114">
        <v>27.5</v>
      </c>
      <c r="E27" s="104" t="s">
        <v>42</v>
      </c>
      <c r="F27" s="70"/>
      <c r="G27" s="92">
        <f t="shared" si="0"/>
        <v>0</v>
      </c>
      <c r="H27" s="75">
        <f t="shared" si="1"/>
        <v>0</v>
      </c>
    </row>
    <row r="28" spans="1:8" x14ac:dyDescent="0.2">
      <c r="A28" s="135"/>
      <c r="B28" s="76" t="s">
        <v>74</v>
      </c>
      <c r="C28" s="102" t="s">
        <v>111</v>
      </c>
      <c r="D28" s="114">
        <v>32.5</v>
      </c>
      <c r="E28" s="103" t="s">
        <v>42</v>
      </c>
      <c r="F28" s="70"/>
      <c r="G28" s="92">
        <f t="shared" si="0"/>
        <v>0</v>
      </c>
      <c r="H28" s="75">
        <f t="shared" si="1"/>
        <v>0</v>
      </c>
    </row>
    <row r="29" spans="1:8" x14ac:dyDescent="0.2">
      <c r="A29" s="135"/>
      <c r="B29" s="77" t="s">
        <v>75</v>
      </c>
      <c r="C29" s="102" t="s">
        <v>112</v>
      </c>
      <c r="D29" s="114">
        <v>8.5</v>
      </c>
      <c r="E29" s="103" t="s">
        <v>42</v>
      </c>
      <c r="F29" s="70"/>
      <c r="G29" s="92">
        <f t="shared" si="0"/>
        <v>0</v>
      </c>
      <c r="H29" s="75">
        <f t="shared" si="1"/>
        <v>0</v>
      </c>
    </row>
    <row r="30" spans="1:8" x14ac:dyDescent="0.2">
      <c r="A30" s="135"/>
      <c r="B30" s="76" t="s">
        <v>76</v>
      </c>
      <c r="C30" s="102" t="s">
        <v>113</v>
      </c>
      <c r="D30" s="116">
        <v>21</v>
      </c>
      <c r="E30" s="103" t="s">
        <v>42</v>
      </c>
      <c r="F30" s="70"/>
      <c r="G30" s="92">
        <f t="shared" si="0"/>
        <v>0</v>
      </c>
      <c r="H30" s="75">
        <f t="shared" si="1"/>
        <v>0</v>
      </c>
    </row>
    <row r="31" spans="1:8" x14ac:dyDescent="0.2">
      <c r="A31" s="135"/>
      <c r="B31" s="77" t="s">
        <v>77</v>
      </c>
      <c r="C31" s="102" t="s">
        <v>156</v>
      </c>
      <c r="D31" s="114">
        <f>26.75-2.75</f>
        <v>24</v>
      </c>
      <c r="E31" s="103" t="s">
        <v>42</v>
      </c>
      <c r="F31" s="70"/>
      <c r="G31" s="92">
        <f t="shared" si="0"/>
        <v>0</v>
      </c>
      <c r="H31" s="75">
        <f t="shared" si="1"/>
        <v>0</v>
      </c>
    </row>
    <row r="32" spans="1:8" x14ac:dyDescent="0.2">
      <c r="A32" s="135"/>
      <c r="B32" s="76" t="s">
        <v>78</v>
      </c>
      <c r="C32" s="102" t="s">
        <v>125</v>
      </c>
      <c r="D32" s="114">
        <v>8.25</v>
      </c>
      <c r="E32" s="103" t="s">
        <v>42</v>
      </c>
      <c r="F32" s="70"/>
      <c r="G32" s="92">
        <f t="shared" si="0"/>
        <v>0</v>
      </c>
      <c r="H32" s="75">
        <f t="shared" si="1"/>
        <v>0</v>
      </c>
    </row>
    <row r="33" spans="1:8" x14ac:dyDescent="0.2">
      <c r="A33" s="135"/>
      <c r="B33" s="77" t="s">
        <v>79</v>
      </c>
      <c r="C33" s="102" t="s">
        <v>114</v>
      </c>
      <c r="D33" s="116">
        <v>29</v>
      </c>
      <c r="E33" s="103" t="s">
        <v>42</v>
      </c>
      <c r="F33" s="70"/>
      <c r="G33" s="92">
        <f t="shared" si="0"/>
        <v>0</v>
      </c>
      <c r="H33" s="75">
        <f t="shared" si="1"/>
        <v>0</v>
      </c>
    </row>
    <row r="34" spans="1:8" x14ac:dyDescent="0.2">
      <c r="A34" s="135"/>
      <c r="B34" s="76" t="s">
        <v>80</v>
      </c>
      <c r="C34" s="78" t="s">
        <v>139</v>
      </c>
      <c r="D34" s="117">
        <v>56</v>
      </c>
      <c r="E34" s="105" t="s">
        <v>42</v>
      </c>
      <c r="F34" s="70"/>
      <c r="G34" s="92">
        <f t="shared" si="0"/>
        <v>0</v>
      </c>
      <c r="H34" s="75">
        <f t="shared" si="1"/>
        <v>0</v>
      </c>
    </row>
    <row r="35" spans="1:8" x14ac:dyDescent="0.2">
      <c r="A35" s="135"/>
      <c r="B35" s="77" t="s">
        <v>81</v>
      </c>
      <c r="C35" s="102" t="s">
        <v>157</v>
      </c>
      <c r="D35" s="114">
        <v>37.5</v>
      </c>
      <c r="E35" s="103" t="s">
        <v>42</v>
      </c>
      <c r="F35" s="70"/>
      <c r="G35" s="92">
        <f t="shared" si="0"/>
        <v>0</v>
      </c>
      <c r="H35" s="75">
        <f t="shared" si="1"/>
        <v>0</v>
      </c>
    </row>
    <row r="36" spans="1:8" x14ac:dyDescent="0.2">
      <c r="A36" s="135"/>
      <c r="B36" s="76" t="s">
        <v>82</v>
      </c>
      <c r="C36" s="102" t="s">
        <v>158</v>
      </c>
      <c r="D36" s="114">
        <v>7.5</v>
      </c>
      <c r="E36" s="103" t="s">
        <v>42</v>
      </c>
      <c r="F36" s="70"/>
      <c r="G36" s="92">
        <f t="shared" si="0"/>
        <v>0</v>
      </c>
      <c r="H36" s="75">
        <f t="shared" si="1"/>
        <v>0</v>
      </c>
    </row>
    <row r="37" spans="1:8" x14ac:dyDescent="0.2">
      <c r="A37" s="135"/>
      <c r="B37" s="77" t="s">
        <v>83</v>
      </c>
      <c r="C37" s="102" t="s">
        <v>115</v>
      </c>
      <c r="D37" s="116">
        <v>30</v>
      </c>
      <c r="E37" s="103" t="s">
        <v>42</v>
      </c>
      <c r="F37" s="70"/>
      <c r="G37" s="92">
        <f t="shared" si="0"/>
        <v>0</v>
      </c>
      <c r="H37" s="75">
        <f t="shared" si="1"/>
        <v>0</v>
      </c>
    </row>
    <row r="38" spans="1:8" x14ac:dyDescent="0.2">
      <c r="A38" s="135"/>
      <c r="B38" s="76" t="s">
        <v>84</v>
      </c>
      <c r="C38" s="102" t="s">
        <v>116</v>
      </c>
      <c r="D38" s="114">
        <v>9</v>
      </c>
      <c r="E38" s="103" t="s">
        <v>42</v>
      </c>
      <c r="F38" s="70"/>
      <c r="G38" s="92">
        <f t="shared" si="0"/>
        <v>0</v>
      </c>
      <c r="H38" s="75">
        <f t="shared" si="1"/>
        <v>0</v>
      </c>
    </row>
    <row r="39" spans="1:8" x14ac:dyDescent="0.2">
      <c r="A39" s="135"/>
      <c r="B39" s="77" t="s">
        <v>85</v>
      </c>
      <c r="C39" s="102" t="s">
        <v>117</v>
      </c>
      <c r="D39" s="106">
        <v>10</v>
      </c>
      <c r="E39" s="103" t="s">
        <v>42</v>
      </c>
      <c r="F39" s="70"/>
      <c r="G39" s="92">
        <f t="shared" si="0"/>
        <v>0</v>
      </c>
      <c r="H39" s="75">
        <f t="shared" si="1"/>
        <v>0</v>
      </c>
    </row>
    <row r="40" spans="1:8" x14ac:dyDescent="0.2">
      <c r="A40" s="135"/>
      <c r="B40" s="76" t="s">
        <v>86</v>
      </c>
      <c r="C40" s="107" t="s">
        <v>128</v>
      </c>
      <c r="D40" s="106">
        <v>2</v>
      </c>
      <c r="E40" s="103" t="s">
        <v>42</v>
      </c>
      <c r="F40" s="70"/>
      <c r="G40" s="92">
        <f t="shared" si="0"/>
        <v>0</v>
      </c>
      <c r="H40" s="75">
        <f t="shared" si="1"/>
        <v>0</v>
      </c>
    </row>
    <row r="41" spans="1:8" x14ac:dyDescent="0.2">
      <c r="A41" s="135"/>
      <c r="B41" s="77" t="s">
        <v>87</v>
      </c>
      <c r="C41" s="107" t="s">
        <v>127</v>
      </c>
      <c r="D41" s="106">
        <v>2.5</v>
      </c>
      <c r="E41" s="103" t="s">
        <v>42</v>
      </c>
      <c r="F41" s="70"/>
      <c r="G41" s="92">
        <f t="shared" si="0"/>
        <v>0</v>
      </c>
      <c r="H41" s="75">
        <f t="shared" si="1"/>
        <v>0</v>
      </c>
    </row>
    <row r="42" spans="1:8" x14ac:dyDescent="0.2">
      <c r="A42" s="135"/>
      <c r="B42" s="76" t="s">
        <v>88</v>
      </c>
      <c r="C42" s="99" t="s">
        <v>143</v>
      </c>
      <c r="D42" s="118">
        <v>8.5</v>
      </c>
      <c r="E42" s="103" t="s">
        <v>42</v>
      </c>
      <c r="F42" s="70"/>
      <c r="G42" s="93">
        <f t="shared" si="0"/>
        <v>0</v>
      </c>
      <c r="H42" s="75">
        <f t="shared" si="1"/>
        <v>0</v>
      </c>
    </row>
    <row r="43" spans="1:8" x14ac:dyDescent="0.2">
      <c r="A43" s="135"/>
      <c r="B43" s="77" t="s">
        <v>89</v>
      </c>
      <c r="C43" s="107" t="s">
        <v>129</v>
      </c>
      <c r="D43" s="106">
        <f>5+3+0.75</f>
        <v>8.75</v>
      </c>
      <c r="E43" s="103" t="s">
        <v>42</v>
      </c>
      <c r="F43" s="70"/>
      <c r="G43" s="92">
        <f t="shared" si="0"/>
        <v>0</v>
      </c>
      <c r="H43" s="75">
        <f t="shared" si="1"/>
        <v>0</v>
      </c>
    </row>
    <row r="44" spans="1:8" x14ac:dyDescent="0.2">
      <c r="A44" s="135"/>
      <c r="B44" s="76" t="s">
        <v>90</v>
      </c>
      <c r="C44" s="107" t="s">
        <v>126</v>
      </c>
      <c r="D44" s="108">
        <v>9.25</v>
      </c>
      <c r="E44" s="103" t="s">
        <v>42</v>
      </c>
      <c r="F44" s="70"/>
      <c r="G44" s="92">
        <f t="shared" si="0"/>
        <v>0</v>
      </c>
      <c r="H44" s="75">
        <f t="shared" si="1"/>
        <v>0</v>
      </c>
    </row>
    <row r="45" spans="1:8" x14ac:dyDescent="0.2">
      <c r="A45" s="135"/>
      <c r="B45" s="77" t="s">
        <v>91</v>
      </c>
      <c r="C45" s="99" t="s">
        <v>137</v>
      </c>
      <c r="D45" s="118">
        <v>5</v>
      </c>
      <c r="E45" s="103" t="s">
        <v>42</v>
      </c>
      <c r="F45" s="70"/>
      <c r="G45" s="92">
        <f t="shared" si="0"/>
        <v>0</v>
      </c>
      <c r="H45" s="75">
        <f t="shared" si="1"/>
        <v>0</v>
      </c>
    </row>
    <row r="46" spans="1:8" x14ac:dyDescent="0.2">
      <c r="A46" s="135"/>
      <c r="B46" s="76" t="s">
        <v>92</v>
      </c>
      <c r="C46" s="107" t="s">
        <v>159</v>
      </c>
      <c r="D46" s="106">
        <f>1.5+2+2.5</f>
        <v>6</v>
      </c>
      <c r="E46" s="103" t="s">
        <v>42</v>
      </c>
      <c r="F46" s="70"/>
      <c r="G46" s="92">
        <f t="shared" si="0"/>
        <v>0</v>
      </c>
      <c r="H46" s="75">
        <f t="shared" si="1"/>
        <v>0</v>
      </c>
    </row>
    <row r="47" spans="1:8" x14ac:dyDescent="0.2">
      <c r="A47" s="135"/>
      <c r="B47" s="77" t="s">
        <v>93</v>
      </c>
      <c r="C47" s="99" t="s">
        <v>140</v>
      </c>
      <c r="D47" s="118">
        <v>4.5</v>
      </c>
      <c r="E47" s="103" t="s">
        <v>42</v>
      </c>
      <c r="F47" s="70"/>
      <c r="G47" s="92">
        <f t="shared" si="0"/>
        <v>0</v>
      </c>
      <c r="H47" s="75">
        <f t="shared" si="1"/>
        <v>0</v>
      </c>
    </row>
    <row r="48" spans="1:8" x14ac:dyDescent="0.2">
      <c r="A48" s="135"/>
      <c r="B48" s="76" t="s">
        <v>94</v>
      </c>
      <c r="C48" s="102" t="s">
        <v>118</v>
      </c>
      <c r="D48" s="114">
        <v>17.850000000000001</v>
      </c>
      <c r="E48" s="103" t="s">
        <v>42</v>
      </c>
      <c r="F48" s="70"/>
      <c r="G48" s="92">
        <f t="shared" si="0"/>
        <v>0</v>
      </c>
      <c r="H48" s="75">
        <f t="shared" si="1"/>
        <v>0</v>
      </c>
    </row>
    <row r="49" spans="1:8" x14ac:dyDescent="0.2">
      <c r="A49" s="135"/>
      <c r="B49" s="77" t="s">
        <v>95</v>
      </c>
      <c r="C49" s="102" t="s">
        <v>119</v>
      </c>
      <c r="D49" s="114">
        <v>60</v>
      </c>
      <c r="E49" s="103" t="s">
        <v>42</v>
      </c>
      <c r="F49" s="70"/>
      <c r="G49" s="93">
        <f t="shared" si="0"/>
        <v>0</v>
      </c>
      <c r="H49" s="75">
        <f t="shared" si="1"/>
        <v>0</v>
      </c>
    </row>
    <row r="50" spans="1:8" x14ac:dyDescent="0.2">
      <c r="A50" s="135"/>
      <c r="B50" s="76" t="s">
        <v>96</v>
      </c>
      <c r="C50" s="99" t="s">
        <v>135</v>
      </c>
      <c r="D50" s="117">
        <v>53</v>
      </c>
      <c r="E50" s="105" t="s">
        <v>42</v>
      </c>
      <c r="F50" s="70"/>
      <c r="G50" s="92">
        <f t="shared" si="0"/>
        <v>0</v>
      </c>
      <c r="H50" s="75">
        <f t="shared" si="1"/>
        <v>0</v>
      </c>
    </row>
    <row r="51" spans="1:8" x14ac:dyDescent="0.2">
      <c r="A51" s="135"/>
      <c r="B51" s="77" t="s">
        <v>97</v>
      </c>
      <c r="C51" s="102" t="s">
        <v>160</v>
      </c>
      <c r="D51" s="106">
        <v>37.51</v>
      </c>
      <c r="E51" s="103" t="s">
        <v>42</v>
      </c>
      <c r="F51" s="70"/>
      <c r="G51" s="92">
        <f t="shared" si="0"/>
        <v>0</v>
      </c>
      <c r="H51" s="75">
        <f t="shared" si="1"/>
        <v>0</v>
      </c>
    </row>
    <row r="52" spans="1:8" x14ac:dyDescent="0.2">
      <c r="A52" s="135"/>
      <c r="B52" s="76" t="s">
        <v>98</v>
      </c>
      <c r="C52" s="107" t="s">
        <v>161</v>
      </c>
      <c r="D52" s="106">
        <v>2.5</v>
      </c>
      <c r="E52" s="103" t="s">
        <v>42</v>
      </c>
      <c r="F52" s="70"/>
      <c r="G52" s="92">
        <f t="shared" si="0"/>
        <v>0</v>
      </c>
      <c r="H52" s="75">
        <f t="shared" si="1"/>
        <v>0</v>
      </c>
    </row>
    <row r="53" spans="1:8" x14ac:dyDescent="0.2">
      <c r="A53" s="135"/>
      <c r="B53" s="77" t="s">
        <v>99</v>
      </c>
      <c r="C53" s="107" t="s">
        <v>145</v>
      </c>
      <c r="D53" s="106">
        <v>2.5</v>
      </c>
      <c r="E53" s="103" t="s">
        <v>42</v>
      </c>
      <c r="F53" s="70"/>
      <c r="G53" s="92">
        <f t="shared" si="0"/>
        <v>0</v>
      </c>
      <c r="H53" s="75">
        <f t="shared" si="1"/>
        <v>0</v>
      </c>
    </row>
    <row r="54" spans="1:8" x14ac:dyDescent="0.2">
      <c r="A54" s="135"/>
      <c r="B54" s="76" t="s">
        <v>100</v>
      </c>
      <c r="C54" s="79" t="s">
        <v>142</v>
      </c>
      <c r="D54" s="80">
        <v>19</v>
      </c>
      <c r="E54" s="103" t="s">
        <v>42</v>
      </c>
      <c r="F54" s="70"/>
      <c r="G54" s="92">
        <f t="shared" si="0"/>
        <v>0</v>
      </c>
      <c r="H54" s="75">
        <f t="shared" si="1"/>
        <v>0</v>
      </c>
    </row>
    <row r="55" spans="1:8" x14ac:dyDescent="0.2">
      <c r="A55" s="135"/>
      <c r="B55" s="77" t="s">
        <v>101</v>
      </c>
      <c r="C55" s="99" t="s">
        <v>162</v>
      </c>
      <c r="D55" s="117">
        <v>6</v>
      </c>
      <c r="E55" s="103" t="s">
        <v>42</v>
      </c>
      <c r="F55" s="70"/>
      <c r="G55" s="92">
        <f t="shared" si="0"/>
        <v>0</v>
      </c>
      <c r="H55" s="75">
        <f t="shared" si="1"/>
        <v>0</v>
      </c>
    </row>
    <row r="56" spans="1:8" x14ac:dyDescent="0.2">
      <c r="A56" s="135"/>
      <c r="B56" s="76" t="s">
        <v>102</v>
      </c>
      <c r="C56" s="102" t="s">
        <v>120</v>
      </c>
      <c r="D56" s="114">
        <v>15</v>
      </c>
      <c r="E56" s="103" t="s">
        <v>42</v>
      </c>
      <c r="F56" s="70"/>
      <c r="G56" s="92">
        <f t="shared" si="0"/>
        <v>0</v>
      </c>
      <c r="H56" s="75">
        <f t="shared" si="1"/>
        <v>0</v>
      </c>
    </row>
    <row r="57" spans="1:8" x14ac:dyDescent="0.2">
      <c r="A57" s="135"/>
      <c r="B57" s="77" t="s">
        <v>103</v>
      </c>
      <c r="C57" s="102" t="s">
        <v>163</v>
      </c>
      <c r="D57" s="116">
        <v>53</v>
      </c>
      <c r="E57" s="103" t="s">
        <v>42</v>
      </c>
      <c r="F57" s="70"/>
      <c r="G57" s="92">
        <f t="shared" si="0"/>
        <v>0</v>
      </c>
      <c r="H57" s="75">
        <f t="shared" si="1"/>
        <v>0</v>
      </c>
    </row>
    <row r="58" spans="1:8" x14ac:dyDescent="0.2">
      <c r="A58" s="135"/>
      <c r="B58" s="76" t="s">
        <v>146</v>
      </c>
      <c r="C58" s="102" t="s">
        <v>121</v>
      </c>
      <c r="D58" s="106">
        <v>13</v>
      </c>
      <c r="E58" s="103" t="s">
        <v>42</v>
      </c>
      <c r="F58" s="70"/>
      <c r="G58" s="92">
        <f t="shared" si="0"/>
        <v>0</v>
      </c>
      <c r="H58" s="75">
        <f t="shared" si="1"/>
        <v>0</v>
      </c>
    </row>
    <row r="59" spans="1:8" x14ac:dyDescent="0.2">
      <c r="A59" s="135"/>
      <c r="B59" s="77" t="s">
        <v>147</v>
      </c>
      <c r="C59" s="102" t="s">
        <v>122</v>
      </c>
      <c r="D59" s="114">
        <v>7</v>
      </c>
      <c r="E59" s="103" t="s">
        <v>42</v>
      </c>
      <c r="F59" s="70"/>
      <c r="G59" s="92">
        <f t="shared" si="0"/>
        <v>0</v>
      </c>
      <c r="H59" s="75">
        <f t="shared" si="1"/>
        <v>0</v>
      </c>
    </row>
    <row r="60" spans="1:8" x14ac:dyDescent="0.2">
      <c r="A60" s="135"/>
      <c r="B60" s="76" t="s">
        <v>148</v>
      </c>
      <c r="C60" s="102" t="s">
        <v>164</v>
      </c>
      <c r="D60" s="106">
        <v>14.75</v>
      </c>
      <c r="E60" s="103" t="s">
        <v>42</v>
      </c>
      <c r="F60" s="70"/>
      <c r="G60" s="92">
        <f t="shared" si="0"/>
        <v>0</v>
      </c>
      <c r="H60" s="75">
        <f t="shared" si="1"/>
        <v>0</v>
      </c>
    </row>
    <row r="61" spans="1:8" x14ac:dyDescent="0.2">
      <c r="A61" s="135"/>
      <c r="B61" s="77" t="s">
        <v>149</v>
      </c>
      <c r="C61" s="102" t="s">
        <v>165</v>
      </c>
      <c r="D61" s="114">
        <v>11.5</v>
      </c>
      <c r="E61" s="103" t="s">
        <v>42</v>
      </c>
      <c r="F61" s="70"/>
      <c r="G61" s="92">
        <f t="shared" si="0"/>
        <v>0</v>
      </c>
      <c r="H61" s="75">
        <f t="shared" si="1"/>
        <v>0</v>
      </c>
    </row>
    <row r="62" spans="1:8" x14ac:dyDescent="0.2">
      <c r="A62" s="135"/>
      <c r="B62" s="76" t="s">
        <v>150</v>
      </c>
      <c r="C62" s="99" t="s">
        <v>136</v>
      </c>
      <c r="D62" s="118">
        <v>26.5</v>
      </c>
      <c r="E62" s="103" t="s">
        <v>42</v>
      </c>
      <c r="F62" s="70"/>
      <c r="G62" s="92">
        <f t="shared" si="0"/>
        <v>0</v>
      </c>
      <c r="H62" s="75">
        <f t="shared" si="1"/>
        <v>0</v>
      </c>
    </row>
    <row r="63" spans="1:8" x14ac:dyDescent="0.2">
      <c r="A63" s="135"/>
      <c r="B63" s="77" t="s">
        <v>151</v>
      </c>
      <c r="C63" s="102" t="s">
        <v>123</v>
      </c>
      <c r="D63" s="114">
        <v>12</v>
      </c>
      <c r="E63" s="103" t="s">
        <v>42</v>
      </c>
      <c r="F63" s="70"/>
      <c r="G63" s="92">
        <f t="shared" si="0"/>
        <v>0</v>
      </c>
      <c r="H63" s="75">
        <f t="shared" si="1"/>
        <v>0</v>
      </c>
    </row>
    <row r="64" spans="1:8" x14ac:dyDescent="0.2">
      <c r="A64" s="135"/>
      <c r="B64" s="76" t="s">
        <v>152</v>
      </c>
      <c r="C64" s="102" t="s">
        <v>166</v>
      </c>
      <c r="D64" s="114">
        <v>20.6</v>
      </c>
      <c r="E64" s="103" t="s">
        <v>42</v>
      </c>
      <c r="F64" s="70"/>
      <c r="G64" s="92">
        <f t="shared" si="0"/>
        <v>0</v>
      </c>
      <c r="H64" s="75">
        <f t="shared" si="1"/>
        <v>0</v>
      </c>
    </row>
    <row r="65" spans="1:8" x14ac:dyDescent="0.2">
      <c r="A65" s="135"/>
      <c r="B65" s="100"/>
      <c r="C65" s="82" t="s">
        <v>130</v>
      </c>
      <c r="D65" s="83">
        <f>SUM(D14:D64)</f>
        <v>1138.27</v>
      </c>
      <c r="E65" s="84" t="s">
        <v>42</v>
      </c>
      <c r="F65" s="85">
        <f>SUM(F14:F64)</f>
        <v>0</v>
      </c>
      <c r="G65" s="94">
        <f>SUM(G14:G64)</f>
        <v>0</v>
      </c>
      <c r="H65" s="96">
        <f t="shared" ref="H65:H66" si="2">G65</f>
        <v>0</v>
      </c>
    </row>
    <row r="66" spans="1:8" x14ac:dyDescent="0.2">
      <c r="A66" s="135"/>
      <c r="B66" s="100"/>
      <c r="C66" s="82" t="s">
        <v>131</v>
      </c>
      <c r="D66" s="86"/>
      <c r="E66" s="87" t="str">
        <f>E65</f>
        <v>TR</v>
      </c>
      <c r="F66" s="88">
        <f>TRUNC(F65*(1+$H$4),2)</f>
        <v>0</v>
      </c>
      <c r="G66" s="95">
        <f>TRUNC(G65*(1+$H$4),2)</f>
        <v>0</v>
      </c>
      <c r="H66" s="97">
        <f t="shared" si="2"/>
        <v>0</v>
      </c>
    </row>
    <row r="67" spans="1:8" x14ac:dyDescent="0.2">
      <c r="A67" s="135"/>
      <c r="B67" s="130" t="s">
        <v>132</v>
      </c>
      <c r="C67" s="130"/>
      <c r="D67" s="130"/>
      <c r="E67" s="130"/>
      <c r="F67" s="130"/>
      <c r="G67" s="131"/>
      <c r="H67" s="97">
        <v>365000</v>
      </c>
    </row>
    <row r="68" spans="1:8" ht="15.75" thickBot="1" x14ac:dyDescent="0.25">
      <c r="A68" s="136"/>
      <c r="B68" s="132" t="s">
        <v>133</v>
      </c>
      <c r="C68" s="132"/>
      <c r="D68" s="132"/>
      <c r="E68" s="132"/>
      <c r="F68" s="132"/>
      <c r="G68" s="133"/>
      <c r="H68" s="98">
        <f>H66+H67</f>
        <v>365000</v>
      </c>
    </row>
    <row r="69" spans="1:8" ht="26.25" customHeight="1" x14ac:dyDescent="0.2">
      <c r="A69" s="154" t="s">
        <v>50</v>
      </c>
      <c r="B69" s="155"/>
      <c r="C69" s="155"/>
      <c r="D69" s="155"/>
      <c r="E69" s="155"/>
      <c r="F69" s="155"/>
      <c r="G69" s="155"/>
      <c r="H69" s="156"/>
    </row>
    <row r="70" spans="1:8" ht="31.5" customHeight="1" x14ac:dyDescent="0.2">
      <c r="A70" s="110" t="s">
        <v>51</v>
      </c>
      <c r="B70" s="150" t="s">
        <v>52</v>
      </c>
      <c r="C70" s="150"/>
      <c r="D70" s="150"/>
      <c r="E70" s="150"/>
      <c r="F70" s="150"/>
      <c r="G70" s="150"/>
      <c r="H70" s="151"/>
    </row>
    <row r="71" spans="1:8" ht="25.5" customHeight="1" x14ac:dyDescent="0.2">
      <c r="A71" s="110" t="s">
        <v>53</v>
      </c>
      <c r="B71" s="150" t="s">
        <v>55</v>
      </c>
      <c r="C71" s="150"/>
      <c r="D71" s="150"/>
      <c r="E71" s="150"/>
      <c r="F71" s="150"/>
      <c r="G71" s="150"/>
      <c r="H71" s="151"/>
    </row>
    <row r="72" spans="1:8" ht="30.75" customHeight="1" x14ac:dyDescent="0.2">
      <c r="A72" s="110" t="s">
        <v>54</v>
      </c>
      <c r="B72" s="150" t="s">
        <v>167</v>
      </c>
      <c r="C72" s="150"/>
      <c r="D72" s="150"/>
      <c r="E72" s="150"/>
      <c r="F72" s="150"/>
      <c r="G72" s="150"/>
      <c r="H72" s="151"/>
    </row>
    <row r="73" spans="1:8" ht="21.75" customHeight="1" thickBot="1" x14ac:dyDescent="0.25">
      <c r="A73" s="111">
        <v>4</v>
      </c>
      <c r="B73" s="152" t="s">
        <v>168</v>
      </c>
      <c r="C73" s="152"/>
      <c r="D73" s="152"/>
      <c r="E73" s="152"/>
      <c r="F73" s="152"/>
      <c r="G73" s="152"/>
      <c r="H73" s="153"/>
    </row>
  </sheetData>
  <sheetProtection algorithmName="SHA-512" hashValue="JBvlo60TTPwJcw1u2pMVkwJoP2TfjfryNl0RxyZ6qzsui4cwxMH5Ykt4ktA1TcOJoDlWhtiA671ORGM6fIrWYw==" saltValue="257d1i5DGPpHnhXhk6Hs/w==" spinCount="100000" sheet="1" selectLockedCells="1"/>
  <protectedRanges>
    <protectedRange sqref="F14:F64" name="Intervalo1"/>
  </protectedRanges>
  <sortState ref="A341:D392">
    <sortCondition ref="B341:B392"/>
  </sortState>
  <mergeCells count="28">
    <mergeCell ref="B70:H70"/>
    <mergeCell ref="B71:H71"/>
    <mergeCell ref="B72:H72"/>
    <mergeCell ref="B73:H73"/>
    <mergeCell ref="A69:H69"/>
    <mergeCell ref="A1:H2"/>
    <mergeCell ref="F12:G12"/>
    <mergeCell ref="H12:H13"/>
    <mergeCell ref="F6:G6"/>
    <mergeCell ref="F3:H3"/>
    <mergeCell ref="B67:G67"/>
    <mergeCell ref="B68:G68"/>
    <mergeCell ref="A7:H7"/>
    <mergeCell ref="A12:A68"/>
    <mergeCell ref="B12:B13"/>
    <mergeCell ref="C12:C13"/>
    <mergeCell ref="D12:D13"/>
    <mergeCell ref="E12:E13"/>
    <mergeCell ref="A3:E3"/>
    <mergeCell ref="A5:E5"/>
    <mergeCell ref="A10:A11"/>
    <mergeCell ref="F4:G4"/>
    <mergeCell ref="F5:G5"/>
    <mergeCell ref="E8:F8"/>
    <mergeCell ref="E9:H9"/>
    <mergeCell ref="C11:E11"/>
    <mergeCell ref="C10:H10"/>
    <mergeCell ref="F11:H11"/>
  </mergeCells>
  <phoneticPr fontId="25" type="noConversion"/>
  <conditionalFormatting sqref="C16:C51 G14:G64 C65">
    <cfRule type="containsText" dxfId="17" priority="2301" stopIfTrue="1" operator="containsText" text="x,xx">
      <formula>NOT(ISERROR(SEARCH("x,xx",C14)))</formula>
    </cfRule>
  </conditionalFormatting>
  <conditionalFormatting sqref="C11">
    <cfRule type="containsText" dxfId="16" priority="35" stopIfTrue="1" operator="containsText" text="x,xx">
      <formula>NOT(ISERROR(SEARCH("x,xx",C11)))</formula>
    </cfRule>
  </conditionalFormatting>
  <conditionalFormatting sqref="C12 C14">
    <cfRule type="containsText" dxfId="15" priority="18" stopIfTrue="1" operator="containsText" text="x,xx">
      <formula>NOT(ISERROR(SEARCH("x,xx",C12)))</formula>
    </cfRule>
  </conditionalFormatting>
  <conditionalFormatting sqref="C66">
    <cfRule type="containsText" dxfId="14" priority="17" stopIfTrue="1" operator="containsText" text="x,xx">
      <formula>NOT(ISERROR(SEARCH("x,xx",C66)))</formula>
    </cfRule>
  </conditionalFormatting>
  <conditionalFormatting sqref="C15">
    <cfRule type="containsText" dxfId="13" priority="16" stopIfTrue="1" operator="containsText" text="x,xx">
      <formula>NOT(ISERROR(SEARCH("x,xx",C15)))</formula>
    </cfRule>
  </conditionalFormatting>
  <conditionalFormatting sqref="C52">
    <cfRule type="containsText" dxfId="12" priority="15" stopIfTrue="1" operator="containsText" text="x,xx">
      <formula>NOT(ISERROR(SEARCH("x,xx",C52)))</formula>
    </cfRule>
  </conditionalFormatting>
  <conditionalFormatting sqref="C53">
    <cfRule type="containsText" dxfId="11" priority="14" stopIfTrue="1" operator="containsText" text="x,xx">
      <formula>NOT(ISERROR(SEARCH("x,xx",C53)))</formula>
    </cfRule>
  </conditionalFormatting>
  <conditionalFormatting sqref="C54">
    <cfRule type="containsText" dxfId="10" priority="13" stopIfTrue="1" operator="containsText" text="x,xx">
      <formula>NOT(ISERROR(SEARCH("x,xx",C54)))</formula>
    </cfRule>
  </conditionalFormatting>
  <conditionalFormatting sqref="C55">
    <cfRule type="containsText" dxfId="9" priority="12" stopIfTrue="1" operator="containsText" text="x,xx">
      <formula>NOT(ISERROR(SEARCH("x,xx",C55)))</formula>
    </cfRule>
  </conditionalFormatting>
  <conditionalFormatting sqref="C56">
    <cfRule type="containsText" dxfId="8" priority="11" stopIfTrue="1" operator="containsText" text="x,xx">
      <formula>NOT(ISERROR(SEARCH("x,xx",C56)))</formula>
    </cfRule>
  </conditionalFormatting>
  <conditionalFormatting sqref="C57">
    <cfRule type="containsText" dxfId="7" priority="10" stopIfTrue="1" operator="containsText" text="x,xx">
      <formula>NOT(ISERROR(SEARCH("x,xx",C57)))</formula>
    </cfRule>
  </conditionalFormatting>
  <conditionalFormatting sqref="C58">
    <cfRule type="containsText" dxfId="6" priority="9" stopIfTrue="1" operator="containsText" text="x,xx">
      <formula>NOT(ISERROR(SEARCH("x,xx",C58)))</formula>
    </cfRule>
  </conditionalFormatting>
  <conditionalFormatting sqref="C59">
    <cfRule type="containsText" dxfId="5" priority="8" stopIfTrue="1" operator="containsText" text="x,xx">
      <formula>NOT(ISERROR(SEARCH("x,xx",C59)))</formula>
    </cfRule>
  </conditionalFormatting>
  <conditionalFormatting sqref="C60">
    <cfRule type="containsText" dxfId="4" priority="7" stopIfTrue="1" operator="containsText" text="x,xx">
      <formula>NOT(ISERROR(SEARCH("x,xx",C60)))</formula>
    </cfRule>
  </conditionalFormatting>
  <conditionalFormatting sqref="C61">
    <cfRule type="containsText" dxfId="3" priority="6" stopIfTrue="1" operator="containsText" text="x,xx">
      <formula>NOT(ISERROR(SEARCH("x,xx",C61)))</formula>
    </cfRule>
  </conditionalFormatting>
  <conditionalFormatting sqref="C62">
    <cfRule type="containsText" dxfId="2" priority="5" stopIfTrue="1" operator="containsText" text="x,xx">
      <formula>NOT(ISERROR(SEARCH("x,xx",C62)))</formula>
    </cfRule>
  </conditionalFormatting>
  <conditionalFormatting sqref="C63">
    <cfRule type="containsText" dxfId="1" priority="4" stopIfTrue="1" operator="containsText" text="x,xx">
      <formula>NOT(ISERROR(SEARCH("x,xx",C63)))</formula>
    </cfRule>
  </conditionalFormatting>
  <conditionalFormatting sqref="C64">
    <cfRule type="containsText" dxfId="0" priority="3" stopIfTrue="1" operator="containsText" text="x,xx">
      <formula>NOT(ISERROR(SEARCH("x,xx",C64)))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52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ignoredErrors>
    <ignoredError sqref="D31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A2" sqref="A2"/>
    </sheetView>
  </sheetViews>
  <sheetFormatPr defaultColWidth="8.7109375" defaultRowHeight="12.75" x14ac:dyDescent="0.2"/>
  <cols>
    <col min="1" max="1" width="10.28515625" style="19" customWidth="1"/>
    <col min="2" max="2" width="6.28515625" style="19" customWidth="1"/>
    <col min="3" max="3" width="43.5703125" style="19" customWidth="1"/>
    <col min="4" max="4" width="11.140625" style="19" customWidth="1"/>
    <col min="5" max="6" width="8.7109375" style="19"/>
    <col min="7" max="7" width="31.42578125" style="19" customWidth="1"/>
    <col min="8" max="8" width="8.7109375" style="19"/>
    <col min="9" max="9" width="10.28515625" style="19" customWidth="1"/>
    <col min="10" max="16384" width="8.7109375" style="19"/>
  </cols>
  <sheetData>
    <row r="1" spans="1:8" x14ac:dyDescent="0.2">
      <c r="A1" s="18"/>
      <c r="B1" s="18"/>
      <c r="C1" s="18"/>
      <c r="D1" s="18"/>
      <c r="E1" s="1"/>
    </row>
    <row r="2" spans="1:8" x14ac:dyDescent="0.2">
      <c r="A2" s="18"/>
      <c r="B2" s="18"/>
      <c r="C2" s="18"/>
      <c r="D2" s="18"/>
      <c r="E2" s="1"/>
    </row>
    <row r="3" spans="1:8" x14ac:dyDescent="0.2">
      <c r="A3" s="18"/>
      <c r="B3" s="18"/>
      <c r="C3" s="18"/>
      <c r="D3" s="18"/>
      <c r="E3" s="1"/>
    </row>
    <row r="4" spans="1:8" ht="12.75" customHeight="1" x14ac:dyDescent="0.2">
      <c r="A4" s="20"/>
      <c r="B4" s="157" t="s">
        <v>37</v>
      </c>
      <c r="C4" s="157"/>
      <c r="D4" s="157"/>
      <c r="E4" s="1"/>
    </row>
    <row r="5" spans="1:8" s="23" customFormat="1" ht="13.5" thickBot="1" x14ac:dyDescent="0.25">
      <c r="A5" s="22"/>
      <c r="B5" s="22"/>
      <c r="C5" s="22"/>
      <c r="D5" s="22"/>
      <c r="E5" s="22"/>
    </row>
    <row r="6" spans="1:8" ht="15" x14ac:dyDescent="0.2">
      <c r="A6" s="2"/>
      <c r="B6" s="60"/>
      <c r="C6" s="61" t="s">
        <v>13</v>
      </c>
      <c r="D6" s="61"/>
      <c r="E6" s="2"/>
      <c r="F6" s="158" t="s">
        <v>36</v>
      </c>
      <c r="G6" s="158"/>
      <c r="H6" s="158"/>
    </row>
    <row r="7" spans="1:8" ht="15" x14ac:dyDescent="0.2">
      <c r="A7" s="1"/>
      <c r="B7" s="42">
        <v>1</v>
      </c>
      <c r="C7" s="46" t="s">
        <v>14</v>
      </c>
      <c r="D7" s="47">
        <v>3.5000000000000003E-2</v>
      </c>
      <c r="E7" s="1"/>
      <c r="F7" s="28" t="s">
        <v>28</v>
      </c>
      <c r="G7" s="28"/>
      <c r="H7" s="28"/>
    </row>
    <row r="8" spans="1:8" ht="15" x14ac:dyDescent="0.2">
      <c r="A8" s="1"/>
      <c r="B8" s="42">
        <v>2</v>
      </c>
      <c r="C8" s="46" t="s">
        <v>15</v>
      </c>
      <c r="D8" s="47">
        <v>8.9999999999999993E-3</v>
      </c>
      <c r="E8" s="1"/>
      <c r="F8" s="28" t="s">
        <v>29</v>
      </c>
      <c r="G8" s="28"/>
      <c r="H8" s="28"/>
    </row>
    <row r="9" spans="1:8" ht="15" x14ac:dyDescent="0.2">
      <c r="A9" s="1"/>
      <c r="B9" s="54">
        <v>3</v>
      </c>
      <c r="C9" s="58" t="s">
        <v>16</v>
      </c>
      <c r="D9" s="59">
        <v>1.26E-2</v>
      </c>
      <c r="E9" s="1"/>
      <c r="F9" s="28" t="s">
        <v>30</v>
      </c>
      <c r="G9" s="28"/>
      <c r="H9" s="28"/>
    </row>
    <row r="10" spans="1:8" ht="15" x14ac:dyDescent="0.2">
      <c r="A10" s="1"/>
      <c r="B10" s="42"/>
      <c r="C10" s="46"/>
      <c r="D10" s="62"/>
      <c r="E10" s="1"/>
      <c r="F10" s="28" t="s">
        <v>31</v>
      </c>
      <c r="G10" s="28"/>
      <c r="H10" s="28"/>
    </row>
    <row r="11" spans="1:8" ht="15" x14ac:dyDescent="0.2">
      <c r="A11" s="1"/>
      <c r="B11" s="48">
        <v>4</v>
      </c>
      <c r="C11" s="49" t="s">
        <v>17</v>
      </c>
      <c r="D11" s="50">
        <v>7.0000000000000007E-2</v>
      </c>
      <c r="E11" s="1"/>
      <c r="F11" s="28" t="s">
        <v>32</v>
      </c>
      <c r="G11" s="28"/>
      <c r="H11" s="28"/>
    </row>
    <row r="12" spans="1:8" ht="15" x14ac:dyDescent="0.2">
      <c r="A12" s="1"/>
      <c r="B12" s="45"/>
      <c r="C12" s="46"/>
      <c r="D12" s="62"/>
      <c r="E12" s="1"/>
      <c r="F12" s="29" t="s">
        <v>33</v>
      </c>
      <c r="G12" s="29"/>
      <c r="H12" s="29"/>
    </row>
    <row r="13" spans="1:8" x14ac:dyDescent="0.2">
      <c r="A13" s="1"/>
      <c r="B13" s="39">
        <v>5</v>
      </c>
      <c r="C13" s="40" t="s">
        <v>18</v>
      </c>
      <c r="D13" s="57">
        <f>SUM(D14:D17)</f>
        <v>8.6499999999999994E-2</v>
      </c>
      <c r="E13" s="1"/>
      <c r="F13" s="30"/>
      <c r="G13" s="30"/>
      <c r="H13" s="30"/>
    </row>
    <row r="14" spans="1:8" ht="13.9" customHeight="1" x14ac:dyDescent="0.2">
      <c r="A14" s="1"/>
      <c r="B14" s="51" t="s">
        <v>19</v>
      </c>
      <c r="C14" s="52" t="s">
        <v>20</v>
      </c>
      <c r="D14" s="53">
        <v>0.03</v>
      </c>
      <c r="E14" s="1"/>
      <c r="F14" s="31"/>
      <c r="G14" s="24"/>
      <c r="H14" s="24"/>
    </row>
    <row r="15" spans="1:8" x14ac:dyDescent="0.2">
      <c r="A15" s="1"/>
      <c r="B15" s="42" t="s">
        <v>21</v>
      </c>
      <c r="C15" s="43" t="s">
        <v>22</v>
      </c>
      <c r="D15" s="44">
        <v>6.4999999999999997E-3</v>
      </c>
      <c r="E15" s="1"/>
      <c r="F15" s="24"/>
      <c r="G15" s="24"/>
      <c r="H15" s="24"/>
    </row>
    <row r="16" spans="1:8" x14ac:dyDescent="0.2">
      <c r="A16" s="1"/>
      <c r="B16" s="42" t="s">
        <v>23</v>
      </c>
      <c r="C16" s="43" t="s">
        <v>24</v>
      </c>
      <c r="D16" s="44">
        <v>0.03</v>
      </c>
      <c r="E16" s="1"/>
      <c r="F16" s="24"/>
      <c r="G16" s="24"/>
      <c r="H16" s="24"/>
    </row>
    <row r="17" spans="1:10" x14ac:dyDescent="0.2">
      <c r="A17" s="1"/>
      <c r="B17" s="54" t="s">
        <v>25</v>
      </c>
      <c r="C17" s="55" t="s">
        <v>26</v>
      </c>
      <c r="D17" s="56">
        <v>0.02</v>
      </c>
      <c r="E17" s="1"/>
      <c r="F17" s="159"/>
      <c r="G17" s="159"/>
      <c r="H17" s="159"/>
    </row>
    <row r="18" spans="1:10" ht="13.9" customHeight="1" x14ac:dyDescent="0.2">
      <c r="A18" s="1"/>
      <c r="B18" s="42"/>
      <c r="C18" s="43"/>
      <c r="D18" s="63"/>
      <c r="E18" s="1"/>
      <c r="F18" s="158" t="s">
        <v>39</v>
      </c>
      <c r="G18" s="158"/>
      <c r="H18" s="158"/>
    </row>
    <row r="19" spans="1:10" x14ac:dyDescent="0.2">
      <c r="A19" s="3"/>
      <c r="B19" s="39">
        <v>6</v>
      </c>
      <c r="C19" s="40" t="s">
        <v>27</v>
      </c>
      <c r="D19" s="41">
        <v>0.01</v>
      </c>
      <c r="E19" s="3"/>
      <c r="F19" s="160" t="s">
        <v>38</v>
      </c>
      <c r="G19" s="160"/>
      <c r="H19" s="160"/>
    </row>
    <row r="20" spans="1:10" x14ac:dyDescent="0.2">
      <c r="A20" s="3"/>
      <c r="B20" s="163"/>
      <c r="C20" s="163"/>
      <c r="D20" s="163"/>
      <c r="E20" s="4"/>
      <c r="F20" s="161"/>
      <c r="G20" s="161"/>
      <c r="H20" s="161"/>
    </row>
    <row r="21" spans="1:10" ht="13.5" thickBot="1" x14ac:dyDescent="0.25">
      <c r="A21" s="3"/>
      <c r="B21" s="36"/>
      <c r="C21" s="37" t="s">
        <v>34</v>
      </c>
      <c r="D21" s="38">
        <f>(((1+D7+D8+D9)*(1+D19)*(1+D11)/(1-D13))-1)</f>
        <v>0.25</v>
      </c>
      <c r="E21" s="4"/>
      <c r="F21" s="161"/>
      <c r="G21" s="161"/>
      <c r="H21" s="161"/>
    </row>
    <row r="22" spans="1:10" x14ac:dyDescent="0.2">
      <c r="A22" s="3"/>
      <c r="D22" s="21"/>
      <c r="E22" s="5"/>
      <c r="F22" s="161"/>
      <c r="G22" s="161"/>
      <c r="H22" s="161"/>
    </row>
    <row r="23" spans="1:10" ht="13.5" thickBot="1" x14ac:dyDescent="0.25">
      <c r="A23" s="3"/>
      <c r="B23" s="35" t="s">
        <v>35</v>
      </c>
      <c r="C23" s="31"/>
      <c r="D23" s="21"/>
      <c r="E23" s="5"/>
      <c r="F23" s="161"/>
      <c r="G23" s="161"/>
      <c r="H23" s="161"/>
    </row>
    <row r="24" spans="1:10" x14ac:dyDescent="0.2">
      <c r="A24" s="3"/>
      <c r="B24" s="164" t="s">
        <v>41</v>
      </c>
      <c r="C24" s="164"/>
      <c r="D24" s="164"/>
      <c r="E24" s="5"/>
      <c r="F24" s="161"/>
      <c r="G24" s="161"/>
      <c r="H24" s="161"/>
    </row>
    <row r="25" spans="1:10" ht="13.5" thickBot="1" x14ac:dyDescent="0.25">
      <c r="B25" s="165" t="s">
        <v>40</v>
      </c>
      <c r="C25" s="165"/>
      <c r="D25" s="165"/>
      <c r="F25" s="162"/>
      <c r="G25" s="162"/>
      <c r="H25" s="162"/>
    </row>
    <row r="27" spans="1:10" x14ac:dyDescent="0.2">
      <c r="A27" s="31"/>
      <c r="B27" s="31"/>
      <c r="C27" s="31"/>
      <c r="D27" s="31"/>
      <c r="E27" s="34"/>
      <c r="F27" s="34"/>
      <c r="G27" s="34"/>
      <c r="H27" s="34"/>
      <c r="I27" s="34"/>
      <c r="J27" s="24"/>
    </row>
    <row r="28" spans="1:10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65" customHeight="1" x14ac:dyDescent="0.2">
      <c r="B29" s="31"/>
      <c r="C29" s="31"/>
      <c r="D29" s="31"/>
      <c r="E29" s="25"/>
      <c r="F29" s="31"/>
      <c r="G29" s="31"/>
      <c r="H29" s="31"/>
    </row>
    <row r="30" spans="1:10" ht="15" x14ac:dyDescent="0.2">
      <c r="B30" s="31"/>
      <c r="C30" s="31"/>
      <c r="D30" s="31"/>
      <c r="E30" s="26"/>
      <c r="F30" s="31"/>
      <c r="G30" s="31"/>
      <c r="H30" s="31"/>
    </row>
    <row r="31" spans="1:10" ht="15" x14ac:dyDescent="0.2">
      <c r="B31" s="31"/>
      <c r="C31" s="31"/>
      <c r="D31" s="31"/>
      <c r="E31" s="26"/>
      <c r="F31" s="31"/>
      <c r="G31" s="31"/>
      <c r="H31" s="31"/>
    </row>
    <row r="32" spans="1:10" ht="15" x14ac:dyDescent="0.2">
      <c r="B32" s="31"/>
      <c r="C32" s="31"/>
      <c r="D32" s="31"/>
      <c r="E32" s="26"/>
      <c r="F32" s="31"/>
      <c r="G32" s="31"/>
      <c r="H32" s="31"/>
    </row>
    <row r="33" spans="2:8" ht="15" x14ac:dyDescent="0.2">
      <c r="B33" s="32"/>
      <c r="C33" s="32"/>
      <c r="D33" s="32"/>
      <c r="E33" s="33"/>
      <c r="F33" s="32"/>
      <c r="G33" s="32"/>
      <c r="H33" s="32"/>
    </row>
    <row r="34" spans="2:8" ht="15" x14ac:dyDescent="0.2">
      <c r="E34" s="26"/>
    </row>
    <row r="35" spans="2:8" ht="15" x14ac:dyDescent="0.2">
      <c r="E35" s="27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de Orçamento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2023-06-08T12:27:01Z</cp:lastPrinted>
  <dcterms:created xsi:type="dcterms:W3CDTF">2000-05-25T11:19:14Z</dcterms:created>
  <dcterms:modified xsi:type="dcterms:W3CDTF">2023-07-17T13:34:11Z</dcterms:modified>
</cp:coreProperties>
</file>